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000" windowHeight="24780" tabRatio="881" activeTab="4"/>
  </bookViews>
  <sheets>
    <sheet name="설계서" sheetId="1" r:id="rId1"/>
    <sheet name="총괄내역서" sheetId="2" r:id="rId2"/>
    <sheet name="설계내역서" sheetId="3" r:id="rId3"/>
    <sheet name="일위대가-호표" sheetId="4" r:id="rId4"/>
    <sheet name="기본일위대가" sheetId="5" r:id="rId5"/>
    <sheet name="수량산출서" sheetId="6" r:id="rId6"/>
  </sheets>
  <externalReferences>
    <externalReference r:id="rId9"/>
    <externalReference r:id="rId10"/>
  </externalReferences>
  <definedNames>
    <definedName name="_xlnm.Print_Area" localSheetId="4">'기본일위대가'!$A$1:$M$25</definedName>
    <definedName name="_xlnm.Print_Area" localSheetId="0">'설계서'!$A$1:$G$17</definedName>
    <definedName name="_xlnm.Print_Area" localSheetId="3">'일위대가-호표'!$A$1:$N$65</definedName>
    <definedName name="S_W개발제외노무비" localSheetId="4">#REF!</definedName>
    <definedName name="S_W개발제외노무비">#REF!</definedName>
    <definedName name="건설기계">'[2]건설기계'!$E$10:$V$401</definedName>
    <definedName name="노임">'[2]노임'!$B$2:$C$200</definedName>
    <definedName name="단가산출">'[2]단가산출'!$D$2:$M$171</definedName>
    <definedName name="사급자재">'[2]사급자재'!$E$2:$H$200</definedName>
    <definedName name="산출경비" localSheetId="4">#REF!</definedName>
    <definedName name="산출경비">#REF!</definedName>
    <definedName name="수주율" localSheetId="4">#REF!</definedName>
    <definedName name="수주율">#REF!</definedName>
    <definedName name="일위대가">'[2]일위대가'!$C$5:$L$208</definedName>
    <definedName name="재료비" localSheetId="4">#REF!</definedName>
    <definedName name="재료비">#REF!</definedName>
    <definedName name="직접노무비" localSheetId="4">#REF!</definedName>
    <definedName name="직접노무비">#REF!</definedName>
  </definedNames>
  <calcPr fullCalcOnLoad="1"/>
</workbook>
</file>

<file path=xl/sharedStrings.xml><?xml version="1.0" encoding="utf-8"?>
<sst xmlns="http://schemas.openxmlformats.org/spreadsheetml/2006/main" count="402" uniqueCount="226">
  <si>
    <t>수량</t>
  </si>
  <si>
    <t>단위</t>
  </si>
  <si>
    <t/>
  </si>
  <si>
    <t>특별인부</t>
  </si>
  <si>
    <t>인</t>
  </si>
  <si>
    <t>재 료 비</t>
  </si>
  <si>
    <t>노 무 비</t>
  </si>
  <si>
    <t>계</t>
  </si>
  <si>
    <t>공 종 명</t>
  </si>
  <si>
    <t>규 격</t>
  </si>
  <si>
    <t>재 료 비</t>
  </si>
  <si>
    <t>노 무 비</t>
  </si>
  <si>
    <t>경    비</t>
  </si>
  <si>
    <t>합    계</t>
  </si>
  <si>
    <t>비 고</t>
  </si>
  <si>
    <t>단 가</t>
  </si>
  <si>
    <t>금 액</t>
  </si>
  <si>
    <t>공 종</t>
  </si>
  <si>
    <t>총  괄  내  역  서</t>
  </si>
  <si>
    <t xml:space="preserve">식    </t>
  </si>
  <si>
    <t>계 장</t>
  </si>
  <si>
    <t>담 당</t>
  </si>
  <si>
    <t>심 사 자</t>
  </si>
  <si>
    <t>설 계 자</t>
  </si>
  <si>
    <t>설 계</t>
  </si>
  <si>
    <t>년  월  일</t>
  </si>
  <si>
    <t>결 재</t>
  </si>
  <si>
    <t>심 사</t>
  </si>
  <si>
    <t>설      계      서</t>
  </si>
  <si>
    <t>구 분</t>
  </si>
  <si>
    <t>금             액</t>
  </si>
  <si>
    <t>총  공  사  비</t>
  </si>
  <si>
    <t>공  급  가  액</t>
  </si>
  <si>
    <t>부 가 가 치 세</t>
  </si>
  <si>
    <t>관 급 자 재 비</t>
  </si>
  <si>
    <t xml:space="preserve">    일금                                      원                (                      )</t>
  </si>
  <si>
    <t>M16*40</t>
  </si>
  <si>
    <t xml:space="preserve">자재비 + 설치비                        </t>
  </si>
  <si>
    <t>경간</t>
  </si>
  <si>
    <t>개소</t>
  </si>
  <si>
    <t>가.</t>
  </si>
  <si>
    <t>자  재  비</t>
  </si>
  <si>
    <t>지     주</t>
  </si>
  <si>
    <t>Ø139.8 * L650 * 4.5T</t>
  </si>
  <si>
    <t>본</t>
  </si>
  <si>
    <t>단부레일</t>
  </si>
  <si>
    <t>W380*250*3.2T</t>
  </si>
  <si>
    <t>SET</t>
  </si>
  <si>
    <t>충격흡수 B/K</t>
  </si>
  <si>
    <t>145*100*6T</t>
  </si>
  <si>
    <t>EA</t>
  </si>
  <si>
    <t>50*100*4.5T</t>
  </si>
  <si>
    <t>B/K연결 B/N</t>
  </si>
  <si>
    <t>M19*230</t>
  </si>
  <si>
    <t>레일연결 B/N</t>
  </si>
  <si>
    <t>M18*40</t>
  </si>
  <si>
    <t>단부연결 B/N</t>
  </si>
  <si>
    <t>M16*70</t>
  </si>
  <si>
    <t>기초지주 B/N</t>
  </si>
  <si>
    <t>M19*170</t>
  </si>
  <si>
    <t>케미컬앙카</t>
  </si>
  <si>
    <t>M20*240</t>
  </si>
  <si>
    <t xml:space="preserve">소 계 </t>
  </si>
  <si>
    <t>나.</t>
  </si>
  <si>
    <t>설  치  비</t>
  </si>
  <si>
    <t>잡재료비</t>
  </si>
  <si>
    <t>인력품의 3%</t>
  </si>
  <si>
    <t>1식</t>
  </si>
  <si>
    <t>소 계</t>
  </si>
  <si>
    <t>일 위 대 가 표</t>
  </si>
  <si>
    <t>구분</t>
  </si>
  <si>
    <t xml:space="preserve">완충바 </t>
  </si>
  <si>
    <t>W80*H320*4.6T</t>
  </si>
  <si>
    <t>완충바 B/N</t>
  </si>
  <si>
    <t>일 위 대 가 표</t>
  </si>
  <si>
    <t>구분</t>
  </si>
  <si>
    <t>2. 단부 - 개소당</t>
  </si>
  <si>
    <t>설  계  내  역  서</t>
  </si>
  <si>
    <t xml:space="preserve">공사명 : </t>
  </si>
  <si>
    <t>공 종</t>
  </si>
  <si>
    <t>규격</t>
  </si>
  <si>
    <t>수량</t>
  </si>
  <si>
    <t>단위</t>
  </si>
  <si>
    <t>재 료 비</t>
  </si>
  <si>
    <t>노 무 비</t>
  </si>
  <si>
    <t>경   비</t>
  </si>
  <si>
    <t>합  계</t>
  </si>
  <si>
    <t>비 고</t>
  </si>
  <si>
    <t>단가</t>
  </si>
  <si>
    <t>금액</t>
  </si>
  <si>
    <t>단  가</t>
  </si>
  <si>
    <t>금  액</t>
  </si>
  <si>
    <t>1-1. 연석용 가드레일 (자재비)</t>
  </si>
  <si>
    <t>경간</t>
  </si>
  <si>
    <t>1-2. 연석용 가드레일 (설치비)</t>
  </si>
  <si>
    <t>소 계</t>
  </si>
  <si>
    <t>2-1. 단부 (자재비)</t>
  </si>
  <si>
    <t>개소</t>
  </si>
  <si>
    <t>2-2. 단부 (설치비)</t>
  </si>
  <si>
    <t>개소</t>
  </si>
  <si>
    <t>1. 교량난간 설치 외</t>
  </si>
  <si>
    <t>순공사비</t>
  </si>
  <si>
    <t>2. 간접노무비</t>
  </si>
  <si>
    <t>직접노무비 * 11.5%</t>
  </si>
  <si>
    <t>3. 안전관리비</t>
  </si>
  <si>
    <t>(재료비 + 직노) * 2.48%</t>
  </si>
  <si>
    <t>4. 산재보험료</t>
  </si>
  <si>
    <t>(직노 + 간노) * 3.6%</t>
  </si>
  <si>
    <t>5. 고용보험료</t>
  </si>
  <si>
    <t>(직노 + 간노) * 0.69%</t>
  </si>
  <si>
    <t>6. 기타경비</t>
  </si>
  <si>
    <t>(재 + 직노 + 간노) * 5.8%</t>
  </si>
  <si>
    <t>7. 환경보존비</t>
  </si>
  <si>
    <t>(재 + 직노 + 경) * 0.9%</t>
  </si>
  <si>
    <t>8. 건강보험료</t>
  </si>
  <si>
    <t>직접노무비 * 0%</t>
  </si>
  <si>
    <t>9. 연금보험료</t>
  </si>
  <si>
    <t>10. 일반관리비</t>
  </si>
  <si>
    <t>(순공사비 + 간노 + 안관 + 산보 + 고보 + 기타경비 + 환보 + 건보 + 연보) * 6%</t>
  </si>
  <si>
    <t>11. 이윤</t>
  </si>
  <si>
    <t>{(순공사비 + 간노 + 안관 + 산보 + 고보 + 기타경비 + 환보 + 건보 + 연보 + 일반관리비)-재료비} * 15%이내</t>
  </si>
  <si>
    <t>공급가액</t>
  </si>
  <si>
    <t>12. 부가가치세</t>
  </si>
  <si>
    <t>도급공사비</t>
  </si>
  <si>
    <t>13. 관급자재비</t>
  </si>
  <si>
    <t>총공사비</t>
  </si>
  <si>
    <t>SW레일 (도금)</t>
  </si>
  <si>
    <t>W200*L6350*3.2T</t>
  </si>
  <si>
    <t>EA</t>
  </si>
  <si>
    <t>상부지주캡</t>
  </si>
  <si>
    <t>Ø101.6용</t>
  </si>
  <si>
    <t>핸드레일</t>
  </si>
  <si>
    <t>Ø60*6000*2T</t>
  </si>
  <si>
    <t>본</t>
  </si>
  <si>
    <t>핸드레일  B/K</t>
  </si>
  <si>
    <t>Ø55*150</t>
  </si>
  <si>
    <t>핸드레일연결 B/N</t>
  </si>
  <si>
    <t>M10*170</t>
  </si>
  <si>
    <t>초고휘도 반사지</t>
  </si>
  <si>
    <t>320*50</t>
  </si>
  <si>
    <t>핸드레일마감캡</t>
  </si>
  <si>
    <t>Ø55용</t>
  </si>
  <si>
    <t>SW레일 (도장)</t>
  </si>
  <si>
    <t>Ø101.6*L700*2.0T</t>
  </si>
  <si>
    <t>SW-K03-SB5 - "경간" 당 자재 및 설치비 (케미컬 앙카) - 도장도금</t>
  </si>
  <si>
    <t xml:space="preserve">단부 SB5 - "개소" 당 자재 및 설치비 (케미컬 앙카) </t>
  </si>
  <si>
    <t>1. SW-K03+HL11 - 경간당 (SB5) - 도장도금</t>
  </si>
  <si>
    <t>W2000 * H1200</t>
  </si>
  <si>
    <t>상부지주</t>
  </si>
  <si>
    <t>상부지주</t>
  </si>
  <si>
    <t>hr</t>
  </si>
  <si>
    <t>수 량 산 출 서</t>
  </si>
  <si>
    <t>연석용 가드레일 케미컬 앙카 (SB5)</t>
  </si>
  <si>
    <t>경간당</t>
  </si>
  <si>
    <t>공      종</t>
  </si>
  <si>
    <t>규  격</t>
  </si>
  <si>
    <t>산  출  근  거</t>
  </si>
  <si>
    <t>단  위</t>
  </si>
  <si>
    <t>수  량</t>
  </si>
  <si>
    <t>비  고</t>
  </si>
  <si>
    <t>덤프트럭</t>
  </si>
  <si>
    <t xml:space="preserve"> 가드레일 - 기본일위대가</t>
  </si>
  <si>
    <t>공 종 명</t>
  </si>
  <si>
    <t>경유</t>
  </si>
  <si>
    <t xml:space="preserve">경유 </t>
  </si>
  <si>
    <t xml:space="preserve"> </t>
  </si>
  <si>
    <t xml:space="preserve">L </t>
  </si>
  <si>
    <t xml:space="preserve">잡재료 </t>
  </si>
  <si>
    <t xml:space="preserve">주연료의 38% </t>
  </si>
  <si>
    <t xml:space="preserve">식 </t>
  </si>
  <si>
    <t xml:space="preserve">화물차운전사 </t>
  </si>
  <si>
    <t xml:space="preserve">인 </t>
  </si>
  <si>
    <t xml:space="preserve">덤프트럭 </t>
  </si>
  <si>
    <t xml:space="preserve">2.5톤 </t>
  </si>
  <si>
    <t xml:space="preserve">대 </t>
  </si>
  <si>
    <t>일</t>
  </si>
  <si>
    <t>규격</t>
  </si>
  <si>
    <t>합  계</t>
  </si>
  <si>
    <t>비  고</t>
  </si>
  <si>
    <t>금  액</t>
  </si>
  <si>
    <t>금  액</t>
  </si>
  <si>
    <t>단  가</t>
  </si>
  <si>
    <t>일반기계운전사</t>
  </si>
  <si>
    <t>착암공</t>
  </si>
  <si>
    <t>설치
① 개방형 가드레일
② 핸드레일 2단</t>
  </si>
  <si>
    <t>특별인부</t>
  </si>
  <si>
    <t>① 2019년 건설공사 표준품샘 610P -&gt; '3. 개방형 교량용 방호울타리 설치(SB4)'
② 2019년 건설공사 표준품샘 611P -&gt; '5. 자전거 도로난간 설치'</t>
  </si>
  <si>
    <t>인</t>
  </si>
  <si>
    <t>2019년 건설공사
표준품샘
-건설연구원-
① 610P
② 611P</t>
  </si>
  <si>
    <t>보통인부</t>
  </si>
  <si>
    <t>보통인부</t>
  </si>
  <si>
    <t>① 2019년 건설공사 표준품샘 610P -&gt; '3. 개방형 교량용 방호울타리 설치(SB4)'
② 2019년 건설공사 표준품샘 611P -&gt; '5. 자전거 도로난간 설치'</t>
  </si>
  <si>
    <t>인</t>
  </si>
  <si>
    <t>철공공</t>
  </si>
  <si>
    <t>① 2019년 건설공사 표준품샘 610P -&gt; '3. 개방형 교량용 방호울타리 설치(SB4)'</t>
  </si>
  <si>
    <t>덤프트럭
① 개방형 가드레일
② 핸드레일 2단</t>
  </si>
  <si>
    <t>2.5ton</t>
  </si>
  <si>
    <t>① 2019년 건설공사 표준품샘 610P -&gt; '3. 개방형 교량용 방호울타리 설치(SB4)'
② 2019년 건설공사 표준품샘 611P -&gt; '5. 자전거 도로난간 설치'</t>
  </si>
  <si>
    <t>hr</t>
  </si>
  <si>
    <t>백호(대형브레이커포함)
① 개방형 가드레일
② 핸드레일 2단</t>
  </si>
  <si>
    <t>0.6㎥</t>
  </si>
  <si>
    <t>② 2019년 건설공사 표준품샘 611P -&gt; '5. 자전거 도로난간 설치'</t>
  </si>
  <si>
    <t>델리네이터 설치</t>
  </si>
  <si>
    <t>2019년 건설공사 표준품셈 589P -&gt; '1-9-5 시선유도표지 설치(가드레일용)'
1인/150설치 -&gt; 0.0066</t>
  </si>
  <si>
    <t>2019년 건설공사
표준품샘
-건설연구원-
589P</t>
  </si>
  <si>
    <t>2019년 건설공사 표준품셈 589P -&gt; '1-9-5 시선유도표지 설치(가드레일용)'
1인/150설치 -&gt; 0.0066</t>
  </si>
  <si>
    <t xml:space="preserve"> * 덤프트럭 2.5톤 hr</t>
  </si>
  <si>
    <t>2019년 건설공사 표줌품셈
-건설연구원-</t>
  </si>
  <si>
    <t>계</t>
  </si>
  <si>
    <r>
      <t xml:space="preserve"> * 굴삭기(0.6m</t>
    </r>
    <r>
      <rPr>
        <b/>
        <vertAlign val="superscript"/>
        <sz val="10"/>
        <rFont val="맑은 고딕"/>
        <family val="3"/>
      </rPr>
      <t>3</t>
    </r>
    <r>
      <rPr>
        <b/>
        <sz val="10"/>
        <rFont val="맑은 고딕"/>
        <family val="3"/>
      </rPr>
      <t>,대형브레이커 포함)-'시간'당</t>
    </r>
  </si>
  <si>
    <t xml:space="preserve">대형브레이커 </t>
  </si>
  <si>
    <t xml:space="preserve">0.6㎥ </t>
  </si>
  <si>
    <t xml:space="preserve">주연료의 24% </t>
  </si>
  <si>
    <t xml:space="preserve">건설기계운전사 </t>
  </si>
  <si>
    <t xml:space="preserve">굴삭기 </t>
  </si>
  <si>
    <t xml:space="preserve">타이어 0.6㎥ </t>
  </si>
  <si>
    <t xml:space="preserve">합계 </t>
  </si>
  <si>
    <t>특별인부</t>
  </si>
  <si>
    <t>보통인부</t>
  </si>
  <si>
    <t>철골공</t>
  </si>
  <si>
    <t>일</t>
  </si>
  <si>
    <t>건설기계운전사</t>
  </si>
  <si>
    <t>개방형가드레일+핸드레일2단</t>
  </si>
  <si>
    <t>백호(대형브레이커포함)</t>
  </si>
  <si>
    <t>대한건설협회 2019년 하반기 노임</t>
  </si>
  <si>
    <t xml:space="preserve"> * 노임 (2019년 하반기 적용)</t>
  </si>
</sst>
</file>

<file path=xl/styles.xml><?xml version="1.0" encoding="utf-8"?>
<styleSheet xmlns="http://schemas.openxmlformats.org/spreadsheetml/2006/main">
  <numFmts count="6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\-General\,&quot;&quot;;@"/>
    <numFmt numFmtId="177" formatCode="#,###;\-#,###;&quot;&quot;;@"/>
    <numFmt numFmtId="178" formatCode="#,###.000;\-#,###.000;&quot;&quot;;@"/>
    <numFmt numFmtId="179" formatCode="#,###.00;\-#,###.00;&quot;&quot;;@"/>
    <numFmt numFmtId="180" formatCode="#,###.0;\-#,###.0;&quot;&quot;;@"/>
    <numFmt numFmtId="181" formatCode="_-* #,##0_-;\-* #,##0_-;_-* &quot;-&quot;??_-;_-@_-"/>
    <numFmt numFmtId="182" formatCode="0.000"/>
    <numFmt numFmtId="183" formatCode="#,##0_);[Red]\(#,##0\)"/>
    <numFmt numFmtId="184" formatCode="#,##0_ "/>
    <numFmt numFmtId="185" formatCode="0.0%"/>
    <numFmt numFmtId="186" formatCode="_-* #,##0.0_-;\-* #,##0.0_-;_-* &quot;-&quot;?_-;_-@_-"/>
    <numFmt numFmtId="187" formatCode="_ * #,##0_ ;_ * \-#,##0_ ;_ * &quot;-&quot;_ ;_ @_ "/>
    <numFmt numFmtId="188" formatCode="_ * #,##0.00_ ;_ * \-#,##0.00_ ;_ * &quot;-&quot;??_ ;_ @_ "/>
    <numFmt numFmtId="189" formatCode="#,##0.000;[Red]&quot;-&quot;#,##0.000"/>
    <numFmt numFmtId="190" formatCode="0.0"/>
    <numFmt numFmtId="191" formatCode="0.0_);[Red]\(0.0\)"/>
    <numFmt numFmtId="192" formatCode="#,##0.00_ "/>
    <numFmt numFmtId="193" formatCode="0.000_ "/>
    <numFmt numFmtId="194" formatCode="0.00_ "/>
    <numFmt numFmtId="195" formatCode="0.0_ "/>
    <numFmt numFmtId="196" formatCode="0.00_);[Red]\(0.00\)"/>
    <numFmt numFmtId="197" formatCode="0.0000"/>
    <numFmt numFmtId="198" formatCode="_-* #,##0.0_-;\-* #,##0.0_-;_-* &quot;-&quot;_-;_-@_-"/>
    <numFmt numFmtId="199" formatCode="_-* #,##0.00_-;\-* #,##0.00_-;_-* &quot;-&quot;_-;_-@_-"/>
    <numFmt numFmtId="200" formatCode="_-* #,##0.000_-;\-* #,##0.000_-;_-* &quot;-&quot;_-;_-@_-"/>
    <numFmt numFmtId="201" formatCode="#,##0.0"/>
    <numFmt numFmtId="202" formatCode="#,###.0000;\-#,###.0000;&quot;&quot;;@"/>
    <numFmt numFmtId="203" formatCode="_-* #,##0.000_-;\-* #,##0.000_-;_-* &quot;-&quot;???_-;_-@_-"/>
    <numFmt numFmtId="204" formatCode="0_);[Red]\(0\)"/>
    <numFmt numFmtId="205" formatCode="#,##0;[Red]&quot;-&quot;#,##0"/>
    <numFmt numFmtId="206" formatCode="#,##0.0_ "/>
    <numFmt numFmtId="207" formatCode="[$-412]yyyy&quot;년 &quot;m&quot;월 &quot;d&quot;일 &quot;dddd"/>
    <numFmt numFmtId="208" formatCode="[$-412]AM/PM\ h:mm:ss"/>
    <numFmt numFmtId="209" formatCode="#,##0.000_ "/>
    <numFmt numFmtId="210" formatCode="0_ "/>
    <numFmt numFmtId="211" formatCode="#,###.00000;\-#,###.00000;&quot;&quot;;@"/>
    <numFmt numFmtId="212" formatCode="#,##0.000"/>
    <numFmt numFmtId="213" formatCode="#,##0.0000"/>
    <numFmt numFmtId="214" formatCode="#,##0.00000"/>
    <numFmt numFmtId="215" formatCode="#,##0.000000"/>
    <numFmt numFmtId="216" formatCode="#,##0.0000000"/>
    <numFmt numFmtId="217" formatCode="#,##0.00000000"/>
    <numFmt numFmtId="218" formatCode="#,##0.000000000"/>
    <numFmt numFmtId="219" formatCode="#,##0.0000000000"/>
    <numFmt numFmtId="220" formatCode="#,##0.00000000000"/>
    <numFmt numFmtId="221" formatCode="#,##0.000000000000"/>
    <numFmt numFmtId="222" formatCode="#,##0.0000000000000"/>
    <numFmt numFmtId="223" formatCode="#,##0.00000000000000"/>
    <numFmt numFmtId="224" formatCode="mm&quot;월&quot;\ dd&quot;일&quot;"/>
    <numFmt numFmtId="225" formatCode="0.00000_ "/>
    <numFmt numFmtId="226" formatCode="0.0000000_ "/>
    <numFmt numFmtId="227" formatCode="&quot;'m'당 단가&quot;\ #,##0&quot;원 (자재비+설치비)&quot;"/>
    <numFmt numFmtId="228" formatCode="&quot;'개소'당 단가&quot;\ #,##0&quot;원 (자재비+설치비)&quot;"/>
    <numFmt numFmtId="229" formatCode="&quot;'개'당 단가&quot;\ #,##0&quot;원 (자재비+설치비)&quot;"/>
  </numFmts>
  <fonts count="87">
    <font>
      <sz val="11"/>
      <name val="돋움"/>
      <family val="3"/>
    </font>
    <font>
      <sz val="8"/>
      <name val="돋움"/>
      <family val="3"/>
    </font>
    <font>
      <sz val="8"/>
      <name val="Arial"/>
      <family val="2"/>
    </font>
    <font>
      <u val="single"/>
      <sz val="11"/>
      <color indexed="36"/>
      <name val="돋움"/>
      <family val="3"/>
    </font>
    <font>
      <u val="single"/>
      <sz val="8.25"/>
      <color indexed="12"/>
      <name val="돋움"/>
      <family val="3"/>
    </font>
    <font>
      <b/>
      <sz val="11"/>
      <name val="돋움"/>
      <family val="3"/>
    </font>
    <font>
      <sz val="10"/>
      <name val="Arial"/>
      <family val="2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sz val="12"/>
      <name val="바탕체"/>
      <family val="1"/>
    </font>
    <font>
      <sz val="12"/>
      <name val="굴림"/>
      <family val="3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sz val="10"/>
      <name val="굴림"/>
      <family val="3"/>
    </font>
    <font>
      <sz val="8"/>
      <name val="굴림"/>
      <family val="3"/>
    </font>
    <font>
      <b/>
      <sz val="10"/>
      <name val="굴림"/>
      <family val="3"/>
    </font>
    <font>
      <sz val="11"/>
      <name val="µ¸¿ò"/>
      <family val="3"/>
    </font>
    <font>
      <sz val="9"/>
      <name val="굴림"/>
      <family val="3"/>
    </font>
    <font>
      <b/>
      <sz val="9"/>
      <name val="굴림"/>
      <family val="3"/>
    </font>
    <font>
      <sz val="9"/>
      <color indexed="8"/>
      <name val="Arial"/>
      <family val="2"/>
    </font>
    <font>
      <sz val="12"/>
      <name val="돋움"/>
      <family val="3"/>
    </font>
    <font>
      <b/>
      <sz val="12"/>
      <name val="돋움"/>
      <family val="3"/>
    </font>
    <font>
      <b/>
      <sz val="10"/>
      <name val="돋움"/>
      <family val="3"/>
    </font>
    <font>
      <b/>
      <sz val="11"/>
      <name val="굴림"/>
      <family val="3"/>
    </font>
    <font>
      <b/>
      <sz val="16"/>
      <name val="굴림"/>
      <family val="3"/>
    </font>
    <font>
      <b/>
      <sz val="18"/>
      <name val="굴림"/>
      <family val="3"/>
    </font>
    <font>
      <b/>
      <sz val="16"/>
      <name val="돋움"/>
      <family val="3"/>
    </font>
    <font>
      <sz val="10"/>
      <color indexed="8"/>
      <name val="굴림"/>
      <family val="3"/>
    </font>
    <font>
      <b/>
      <sz val="10"/>
      <name val="맑은 고딕"/>
      <family val="3"/>
    </font>
    <font>
      <b/>
      <vertAlign val="superscript"/>
      <sz val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1"/>
      <name val="맑은 고딕"/>
      <family val="3"/>
    </font>
    <font>
      <b/>
      <sz val="8"/>
      <name val="맑은 고딕"/>
      <family val="3"/>
    </font>
    <font>
      <sz val="9"/>
      <color indexed="8"/>
      <name val="굴림체"/>
      <family val="3"/>
    </font>
    <font>
      <sz val="10"/>
      <color indexed="8"/>
      <name val="맑은 고딕"/>
      <family val="3"/>
    </font>
    <font>
      <b/>
      <sz val="9"/>
      <color indexed="8"/>
      <name val="굴림체"/>
      <family val="3"/>
    </font>
    <font>
      <sz val="8"/>
      <name val="맑은 고딕"/>
      <family val="3"/>
    </font>
    <font>
      <sz val="8"/>
      <color indexed="8"/>
      <name val="맑은 고딕"/>
      <family val="3"/>
    </font>
    <font>
      <b/>
      <sz val="11"/>
      <color indexed="62"/>
      <name val="맑은 고딕"/>
      <family val="3"/>
    </font>
    <font>
      <b/>
      <sz val="16"/>
      <color indexed="6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mbria"/>
      <family val="3"/>
    </font>
    <font>
      <sz val="10"/>
      <name val="Cambria"/>
      <family val="3"/>
    </font>
    <font>
      <b/>
      <sz val="11"/>
      <name val="Cambria"/>
      <family val="3"/>
    </font>
    <font>
      <b/>
      <sz val="8"/>
      <name val="Cambria"/>
      <family val="3"/>
    </font>
    <font>
      <b/>
      <sz val="10"/>
      <name val="Cambria"/>
      <family val="3"/>
    </font>
    <font>
      <sz val="9"/>
      <color theme="1"/>
      <name val="굴림체"/>
      <family val="3"/>
    </font>
    <font>
      <sz val="10"/>
      <color indexed="8"/>
      <name val="Cambria"/>
      <family val="3"/>
    </font>
    <font>
      <b/>
      <sz val="9"/>
      <color theme="1"/>
      <name val="굴림체"/>
      <family val="3"/>
    </font>
    <font>
      <b/>
      <sz val="11"/>
      <color indexed="62"/>
      <name val="Cambria"/>
      <family val="3"/>
    </font>
    <font>
      <sz val="8"/>
      <name val="Cambria"/>
      <family val="3"/>
    </font>
    <font>
      <sz val="8"/>
      <color indexed="8"/>
      <name val="Cambria"/>
      <family val="3"/>
    </font>
    <font>
      <b/>
      <sz val="16"/>
      <color indexed="62"/>
      <name val="Cambria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/>
      <right style="hair"/>
      <top style="hair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8" fontId="2" fillId="20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2" fillId="0" borderId="0" applyNumberFormat="0" applyFill="0" applyBorder="0" applyAlignment="0" applyProtection="0"/>
    <xf numFmtId="10" fontId="2" fillId="21" borderId="3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8" borderId="4" applyNumberFormat="0" applyAlignment="0" applyProtection="0"/>
    <xf numFmtId="0" fontId="62" fillId="29" borderId="0" applyNumberFormat="0" applyBorder="0" applyAlignment="0" applyProtection="0"/>
    <xf numFmtId="3" fontId="7" fillId="0" borderId="5">
      <alignment horizontal="center"/>
      <protection/>
    </xf>
    <xf numFmtId="0" fontId="8" fillId="0" borderId="0" applyNumberFormat="0" applyFill="0" applyBorder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2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6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3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2" fillId="0" borderId="12" applyNumberFormat="0" applyFill="0" applyAlignment="0" applyProtection="0"/>
    <xf numFmtId="0" fontId="72" fillId="0" borderId="0" applyNumberFormat="0" applyFill="0" applyBorder="0" applyAlignment="0" applyProtection="0"/>
    <xf numFmtId="0" fontId="73" fillId="34" borderId="0" applyNumberFormat="0" applyBorder="0" applyAlignment="0" applyProtection="0"/>
    <xf numFmtId="0" fontId="74" fillId="28" borderId="13" applyNumberFormat="0" applyAlignment="0" applyProtection="0"/>
    <xf numFmtId="187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41" fontId="13" fillId="0" borderId="14" xfId="68" applyFont="1" applyFill="1" applyBorder="1" applyAlignment="1">
      <alignment/>
    </xf>
    <xf numFmtId="176" fontId="13" fillId="0" borderId="14" xfId="0" applyNumberFormat="1" applyFont="1" applyBorder="1" applyAlignment="1">
      <alignment horizontal="center"/>
    </xf>
    <xf numFmtId="176" fontId="13" fillId="0" borderId="14" xfId="0" applyNumberFormat="1" applyFont="1" applyFill="1" applyBorder="1" applyAlignment="1">
      <alignment horizontal="center"/>
    </xf>
    <xf numFmtId="176" fontId="15" fillId="0" borderId="14" xfId="0" applyNumberFormat="1" applyFont="1" applyBorder="1" applyAlignment="1">
      <alignment/>
    </xf>
    <xf numFmtId="41" fontId="15" fillId="0" borderId="14" xfId="68" applyFont="1" applyFill="1" applyBorder="1" applyAlignment="1">
      <alignment/>
    </xf>
    <xf numFmtId="176" fontId="15" fillId="0" borderId="14" xfId="0" applyNumberFormat="1" applyFont="1" applyBorder="1" applyAlignment="1">
      <alignment horizontal="center"/>
    </xf>
    <xf numFmtId="177" fontId="15" fillId="0" borderId="14" xfId="0" applyNumberFormat="1" applyFont="1" applyBorder="1" applyAlignment="1">
      <alignment/>
    </xf>
    <xf numFmtId="176" fontId="13" fillId="0" borderId="14" xfId="0" applyNumberFormat="1" applyFont="1" applyFill="1" applyBorder="1" applyAlignment="1">
      <alignment/>
    </xf>
    <xf numFmtId="176" fontId="13" fillId="0" borderId="15" xfId="0" applyNumberFormat="1" applyFont="1" applyBorder="1" applyAlignment="1">
      <alignment/>
    </xf>
    <xf numFmtId="176" fontId="15" fillId="0" borderId="15" xfId="0" applyNumberFormat="1" applyFont="1" applyBorder="1" applyAlignment="1">
      <alignment horizontal="center"/>
    </xf>
    <xf numFmtId="176" fontId="13" fillId="0" borderId="15" xfId="0" applyNumberFormat="1" applyFont="1" applyFill="1" applyBorder="1" applyAlignment="1">
      <alignment horizontal="center"/>
    </xf>
    <xf numFmtId="176" fontId="13" fillId="0" borderId="15" xfId="0" applyNumberFormat="1" applyFont="1" applyFill="1" applyBorder="1" applyAlignment="1">
      <alignment/>
    </xf>
    <xf numFmtId="0" fontId="13" fillId="35" borderId="16" xfId="0" applyFont="1" applyFill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176" fontId="13" fillId="0" borderId="16" xfId="0" applyNumberFormat="1" applyFont="1" applyBorder="1" applyAlignment="1">
      <alignment horizontal="left"/>
    </xf>
    <xf numFmtId="177" fontId="0" fillId="0" borderId="0" xfId="0" applyNumberFormat="1" applyAlignment="1">
      <alignment/>
    </xf>
    <xf numFmtId="41" fontId="13" fillId="0" borderId="14" xfId="68" applyFont="1" applyBorder="1" applyAlignment="1">
      <alignment horizontal="center" vertical="center"/>
    </xf>
    <xf numFmtId="0" fontId="13" fillId="0" borderId="15" xfId="89" applyFont="1" applyBorder="1" applyAlignment="1">
      <alignment horizontal="center" vertical="center" shrinkToFit="1"/>
      <protection/>
    </xf>
    <xf numFmtId="0" fontId="13" fillId="0" borderId="17" xfId="89" applyFont="1" applyBorder="1" applyAlignment="1">
      <alignment horizontal="left" vertical="center" indent="1" shrinkToFit="1"/>
      <protection/>
    </xf>
    <xf numFmtId="0" fontId="13" fillId="0" borderId="14" xfId="89" applyFont="1" applyBorder="1" applyAlignment="1">
      <alignment horizontal="center" vertical="center" wrapText="1"/>
      <protection/>
    </xf>
    <xf numFmtId="41" fontId="13" fillId="0" borderId="14" xfId="68" applyNumberFormat="1" applyFont="1" applyBorder="1" applyAlignment="1">
      <alignment horizontal="center" vertical="center"/>
    </xf>
    <xf numFmtId="0" fontId="13" fillId="0" borderId="14" xfId="89" applyFont="1" applyBorder="1" applyAlignment="1">
      <alignment horizontal="center" vertical="center"/>
      <protection/>
    </xf>
    <xf numFmtId="41" fontId="13" fillId="0" borderId="14" xfId="68" applyFont="1" applyBorder="1" applyAlignment="1">
      <alignment vertical="center"/>
    </xf>
    <xf numFmtId="41" fontId="13" fillId="0" borderId="14" xfId="89" applyNumberFormat="1" applyFont="1" applyBorder="1" applyAlignment="1">
      <alignment vertical="center"/>
      <protection/>
    </xf>
    <xf numFmtId="41" fontId="13" fillId="0" borderId="15" xfId="89" applyNumberFormat="1" applyFont="1" applyBorder="1" applyAlignment="1">
      <alignment vertical="center" shrinkToFit="1"/>
      <protection/>
    </xf>
    <xf numFmtId="0" fontId="15" fillId="0" borderId="17" xfId="89" applyFont="1" applyBorder="1" applyAlignment="1">
      <alignment horizontal="center" vertical="center"/>
      <protection/>
    </xf>
    <xf numFmtId="0" fontId="15" fillId="0" borderId="14" xfId="89" applyNumberFormat="1" applyFont="1" applyBorder="1" applyAlignment="1">
      <alignment horizontal="center" vertical="center" shrinkToFit="1"/>
      <protection/>
    </xf>
    <xf numFmtId="0" fontId="15" fillId="0" borderId="14" xfId="68" applyNumberFormat="1" applyFont="1" applyBorder="1" applyAlignment="1">
      <alignment horizontal="right" vertical="center"/>
    </xf>
    <xf numFmtId="0" fontId="15" fillId="0" borderId="14" xfId="89" applyFont="1" applyBorder="1" applyAlignment="1">
      <alignment horizontal="center" vertical="center"/>
      <protection/>
    </xf>
    <xf numFmtId="41" fontId="15" fillId="0" borderId="14" xfId="68" applyFont="1" applyBorder="1" applyAlignment="1">
      <alignment vertical="center"/>
    </xf>
    <xf numFmtId="41" fontId="15" fillId="0" borderId="14" xfId="89" applyNumberFormat="1" applyFont="1" applyBorder="1" applyAlignment="1">
      <alignment vertical="center"/>
      <protection/>
    </xf>
    <xf numFmtId="0" fontId="18" fillId="0" borderId="18" xfId="92" applyNumberFormat="1" applyFont="1" applyBorder="1" applyAlignment="1">
      <alignment vertical="center"/>
      <protection/>
    </xf>
    <xf numFmtId="0" fontId="18" fillId="0" borderId="19" xfId="92" applyNumberFormat="1" applyFont="1" applyBorder="1" applyAlignment="1">
      <alignment vertical="center"/>
      <protection/>
    </xf>
    <xf numFmtId="0" fontId="18" fillId="0" borderId="19" xfId="92" applyNumberFormat="1" applyFont="1" applyBorder="1" applyAlignment="1">
      <alignment horizontal="left" vertical="center"/>
      <protection/>
    </xf>
    <xf numFmtId="3" fontId="18" fillId="0" borderId="19" xfId="92" applyNumberFormat="1" applyFont="1" applyBorder="1" applyAlignment="1">
      <alignment vertical="center"/>
      <protection/>
    </xf>
    <xf numFmtId="176" fontId="18" fillId="0" borderId="20" xfId="92" applyNumberFormat="1" applyFont="1" applyBorder="1" applyAlignment="1">
      <alignment horizontal="center" vertical="center"/>
      <protection/>
    </xf>
    <xf numFmtId="176" fontId="17" fillId="0" borderId="21" xfId="92" applyNumberFormat="1" applyFont="1" applyBorder="1" applyAlignment="1">
      <alignment vertical="center"/>
      <protection/>
    </xf>
    <xf numFmtId="0" fontId="17" fillId="0" borderId="14" xfId="92" applyNumberFormat="1" applyFont="1" applyBorder="1" applyAlignment="1">
      <alignment vertical="center"/>
      <protection/>
    </xf>
    <xf numFmtId="0" fontId="17" fillId="0" borderId="14" xfId="92" applyNumberFormat="1" applyFont="1" applyBorder="1" applyAlignment="1">
      <alignment horizontal="left" vertical="center"/>
      <protection/>
    </xf>
    <xf numFmtId="3" fontId="17" fillId="0" borderId="14" xfId="92" applyNumberFormat="1" applyFont="1" applyBorder="1" applyAlignment="1">
      <alignment vertical="center"/>
      <protection/>
    </xf>
    <xf numFmtId="0" fontId="17" fillId="0" borderId="15" xfId="92" applyNumberFormat="1" applyFont="1" applyBorder="1" applyAlignment="1">
      <alignment vertical="center"/>
      <protection/>
    </xf>
    <xf numFmtId="176" fontId="17" fillId="0" borderId="17" xfId="92" applyNumberFormat="1" applyFont="1" applyBorder="1" applyAlignment="1">
      <alignment vertical="center"/>
      <protection/>
    </xf>
    <xf numFmtId="194" fontId="17" fillId="0" borderId="14" xfId="92" applyNumberFormat="1" applyFont="1" applyBorder="1" applyAlignment="1">
      <alignment vertical="center"/>
      <protection/>
    </xf>
    <xf numFmtId="176" fontId="17" fillId="0" borderId="15" xfId="92" applyNumberFormat="1" applyFont="1" applyBorder="1" applyAlignment="1">
      <alignment vertical="center"/>
      <protection/>
    </xf>
    <xf numFmtId="176" fontId="17" fillId="0" borderId="17" xfId="92" applyNumberFormat="1" applyFont="1" applyBorder="1" applyAlignment="1">
      <alignment horizontal="center" vertical="center"/>
      <protection/>
    </xf>
    <xf numFmtId="0" fontId="17" fillId="0" borderId="14" xfId="92" applyNumberFormat="1" applyFont="1" applyBorder="1" applyAlignment="1">
      <alignment horizontal="center" vertical="center"/>
      <protection/>
    </xf>
    <xf numFmtId="177" fontId="17" fillId="0" borderId="14" xfId="92" applyNumberFormat="1" applyFont="1" applyBorder="1" applyAlignment="1">
      <alignment vertical="center"/>
      <protection/>
    </xf>
    <xf numFmtId="176" fontId="17" fillId="0" borderId="15" xfId="92" applyNumberFormat="1" applyFont="1" applyBorder="1" applyAlignment="1">
      <alignment horizontal="center" vertical="center"/>
      <protection/>
    </xf>
    <xf numFmtId="176" fontId="18" fillId="0" borderId="17" xfId="92" applyNumberFormat="1" applyFont="1" applyBorder="1" applyAlignment="1">
      <alignment horizontal="center" vertical="center"/>
      <protection/>
    </xf>
    <xf numFmtId="0" fontId="18" fillId="0" borderId="14" xfId="92" applyNumberFormat="1" applyFont="1" applyBorder="1" applyAlignment="1">
      <alignment vertical="center"/>
      <protection/>
    </xf>
    <xf numFmtId="0" fontId="18" fillId="0" borderId="14" xfId="92" applyNumberFormat="1" applyFont="1" applyBorder="1" applyAlignment="1">
      <alignment horizontal="center" vertical="center"/>
      <protection/>
    </xf>
    <xf numFmtId="3" fontId="18" fillId="0" borderId="14" xfId="92" applyNumberFormat="1" applyFont="1" applyBorder="1" applyAlignment="1">
      <alignment vertical="center"/>
      <protection/>
    </xf>
    <xf numFmtId="177" fontId="18" fillId="0" borderId="14" xfId="92" applyNumberFormat="1" applyFont="1" applyBorder="1" applyAlignment="1">
      <alignment vertical="center"/>
      <protection/>
    </xf>
    <xf numFmtId="176" fontId="18" fillId="0" borderId="15" xfId="92" applyNumberFormat="1" applyFont="1" applyBorder="1" applyAlignment="1">
      <alignment vertical="center"/>
      <protection/>
    </xf>
    <xf numFmtId="176" fontId="18" fillId="0" borderId="17" xfId="92" applyNumberFormat="1" applyFont="1" applyBorder="1" applyAlignment="1">
      <alignment vertical="center"/>
      <protection/>
    </xf>
    <xf numFmtId="177" fontId="18" fillId="0" borderId="22" xfId="92" applyNumberFormat="1" applyFont="1" applyBorder="1" applyAlignment="1">
      <alignment vertical="center"/>
      <protection/>
    </xf>
    <xf numFmtId="176" fontId="18" fillId="0" borderId="23" xfId="92" applyNumberFormat="1" applyFont="1" applyBorder="1" applyAlignment="1">
      <alignment horizontal="center" vertical="center"/>
      <protection/>
    </xf>
    <xf numFmtId="0" fontId="18" fillId="0" borderId="5" xfId="92" applyNumberFormat="1" applyFont="1" applyBorder="1" applyAlignment="1">
      <alignment vertical="center"/>
      <protection/>
    </xf>
    <xf numFmtId="0" fontId="18" fillId="0" borderId="5" xfId="92" applyNumberFormat="1" applyFont="1" applyBorder="1" applyAlignment="1">
      <alignment horizontal="center" vertical="center"/>
      <protection/>
    </xf>
    <xf numFmtId="177" fontId="18" fillId="0" borderId="5" xfId="92" applyNumberFormat="1" applyFont="1" applyBorder="1" applyAlignment="1">
      <alignment vertical="center"/>
      <protection/>
    </xf>
    <xf numFmtId="177" fontId="18" fillId="0" borderId="24" xfId="92" applyNumberFormat="1" applyFont="1" applyBorder="1" applyAlignment="1">
      <alignment vertical="center"/>
      <protection/>
    </xf>
    <xf numFmtId="176" fontId="18" fillId="0" borderId="25" xfId="92" applyNumberFormat="1" applyFont="1" applyBorder="1" applyAlignment="1">
      <alignment vertical="center"/>
      <protection/>
    </xf>
    <xf numFmtId="0" fontId="20" fillId="0" borderId="26" xfId="0" applyFont="1" applyBorder="1" applyAlignment="1">
      <alignment/>
    </xf>
    <xf numFmtId="0" fontId="21" fillId="0" borderId="27" xfId="0" applyFont="1" applyBorder="1" applyAlignment="1">
      <alignment horizontal="right"/>
    </xf>
    <xf numFmtId="176" fontId="13" fillId="0" borderId="28" xfId="0" applyNumberFormat="1" applyFont="1" applyFill="1" applyBorder="1" applyAlignment="1">
      <alignment/>
    </xf>
    <xf numFmtId="41" fontId="15" fillId="0" borderId="29" xfId="68" applyFont="1" applyFill="1" applyBorder="1" applyAlignment="1">
      <alignment horizontal="right"/>
    </xf>
    <xf numFmtId="176" fontId="15" fillId="0" borderId="29" xfId="0" applyNumberFormat="1" applyFont="1" applyFill="1" applyBorder="1" applyAlignment="1">
      <alignment horizontal="center"/>
    </xf>
    <xf numFmtId="0" fontId="15" fillId="0" borderId="23" xfId="89" applyFont="1" applyBorder="1" applyAlignment="1">
      <alignment horizontal="center" vertical="center"/>
      <protection/>
    </xf>
    <xf numFmtId="0" fontId="15" fillId="0" borderId="5" xfId="89" applyNumberFormat="1" applyFont="1" applyBorder="1" applyAlignment="1">
      <alignment horizontal="center" vertical="center" shrinkToFit="1"/>
      <protection/>
    </xf>
    <xf numFmtId="0" fontId="15" fillId="0" borderId="5" xfId="68" applyNumberFormat="1" applyFont="1" applyBorder="1" applyAlignment="1">
      <alignment horizontal="right" vertical="center"/>
    </xf>
    <xf numFmtId="0" fontId="15" fillId="0" borderId="5" xfId="89" applyFont="1" applyBorder="1" applyAlignment="1">
      <alignment horizontal="center" vertical="center"/>
      <protection/>
    </xf>
    <xf numFmtId="41" fontId="15" fillId="0" borderId="5" xfId="68" applyFont="1" applyBorder="1" applyAlignment="1">
      <alignment vertical="center"/>
    </xf>
    <xf numFmtId="41" fontId="15" fillId="0" borderId="5" xfId="89" applyNumberFormat="1" applyFont="1" applyBorder="1" applyAlignment="1">
      <alignment vertical="center"/>
      <protection/>
    </xf>
    <xf numFmtId="41" fontId="15" fillId="0" borderId="5" xfId="68" applyFont="1" applyBorder="1" applyAlignment="1">
      <alignment horizontal="center" vertical="center"/>
    </xf>
    <xf numFmtId="41" fontId="13" fillId="0" borderId="25" xfId="89" applyNumberFormat="1" applyFont="1" applyBorder="1" applyAlignment="1">
      <alignment vertical="center" shrinkToFit="1"/>
      <protection/>
    </xf>
    <xf numFmtId="176" fontId="13" fillId="0" borderId="15" xfId="0" applyNumberFormat="1" applyFont="1" applyBorder="1" applyAlignment="1">
      <alignment horizontal="center"/>
    </xf>
    <xf numFmtId="0" fontId="13" fillId="0" borderId="16" xfId="0" applyFont="1" applyFill="1" applyBorder="1" applyAlignment="1">
      <alignment horizontal="left" vertical="center"/>
    </xf>
    <xf numFmtId="176" fontId="13" fillId="0" borderId="14" xfId="0" applyNumberFormat="1" applyFont="1" applyBorder="1" applyAlignment="1">
      <alignment/>
    </xf>
    <xf numFmtId="176" fontId="13" fillId="35" borderId="16" xfId="0" applyNumberFormat="1" applyFont="1" applyFill="1" applyBorder="1" applyAlignment="1">
      <alignment horizontal="left"/>
    </xf>
    <xf numFmtId="41" fontId="13" fillId="35" borderId="14" xfId="68" applyFont="1" applyFill="1" applyBorder="1" applyAlignment="1">
      <alignment/>
    </xf>
    <xf numFmtId="176" fontId="13" fillId="35" borderId="14" xfId="0" applyNumberFormat="1" applyFont="1" applyFill="1" applyBorder="1" applyAlignment="1">
      <alignment horizontal="center"/>
    </xf>
    <xf numFmtId="176" fontId="13" fillId="35" borderId="14" xfId="0" applyNumberFormat="1" applyFont="1" applyFill="1" applyBorder="1" applyAlignment="1">
      <alignment/>
    </xf>
    <xf numFmtId="0" fontId="15" fillId="35" borderId="16" xfId="0" applyFont="1" applyFill="1" applyBorder="1" applyAlignment="1">
      <alignment horizontal="left" vertical="center"/>
    </xf>
    <xf numFmtId="176" fontId="15" fillId="35" borderId="14" xfId="0" applyNumberFormat="1" applyFont="1" applyFill="1" applyBorder="1" applyAlignment="1">
      <alignment/>
    </xf>
    <xf numFmtId="41" fontId="15" fillId="35" borderId="14" xfId="68" applyFont="1" applyFill="1" applyBorder="1" applyAlignment="1">
      <alignment/>
    </xf>
    <xf numFmtId="176" fontId="15" fillId="35" borderId="14" xfId="0" applyNumberFormat="1" applyFont="1" applyFill="1" applyBorder="1" applyAlignment="1">
      <alignment horizontal="center"/>
    </xf>
    <xf numFmtId="177" fontId="15" fillId="35" borderId="14" xfId="0" applyNumberFormat="1" applyFont="1" applyFill="1" applyBorder="1" applyAlignment="1">
      <alignment/>
    </xf>
    <xf numFmtId="176" fontId="15" fillId="0" borderId="16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17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15" fillId="0" borderId="14" xfId="0" applyNumberFormat="1" applyFont="1" applyBorder="1" applyAlignment="1">
      <alignment/>
    </xf>
    <xf numFmtId="176" fontId="15" fillId="0" borderId="15" xfId="0" applyNumberFormat="1" applyFont="1" applyBorder="1" applyAlignment="1">
      <alignment/>
    </xf>
    <xf numFmtId="0" fontId="13" fillId="0" borderId="14" xfId="0" applyNumberFormat="1" applyFont="1" applyBorder="1" applyAlignment="1">
      <alignment/>
    </xf>
    <xf numFmtId="0" fontId="13" fillId="0" borderId="14" xfId="0" applyNumberFormat="1" applyFont="1" applyFill="1" applyBorder="1" applyAlignment="1">
      <alignment/>
    </xf>
    <xf numFmtId="0" fontId="0" fillId="0" borderId="30" xfId="0" applyFont="1" applyBorder="1" applyAlignment="1">
      <alignment horizontal="right"/>
    </xf>
    <xf numFmtId="176" fontId="15" fillId="0" borderId="31" xfId="0" applyNumberFormat="1" applyFont="1" applyFill="1" applyBorder="1" applyAlignment="1">
      <alignment horizontal="left"/>
    </xf>
    <xf numFmtId="176" fontId="15" fillId="0" borderId="29" xfId="0" applyNumberFormat="1" applyFont="1" applyFill="1" applyBorder="1" applyAlignment="1">
      <alignment/>
    </xf>
    <xf numFmtId="0" fontId="15" fillId="35" borderId="14" xfId="0" applyNumberFormat="1" applyFont="1" applyFill="1" applyBorder="1" applyAlignment="1">
      <alignment/>
    </xf>
    <xf numFmtId="0" fontId="13" fillId="35" borderId="14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6" xfId="0" applyFont="1" applyBorder="1" applyAlignment="1">
      <alignment/>
    </xf>
    <xf numFmtId="176" fontId="15" fillId="0" borderId="0" xfId="0" applyNumberFormat="1" applyFont="1" applyFill="1" applyBorder="1" applyAlignment="1">
      <alignment horizontal="center"/>
    </xf>
    <xf numFmtId="0" fontId="0" fillId="0" borderId="30" xfId="0" applyFont="1" applyBorder="1" applyAlignment="1">
      <alignment/>
    </xf>
    <xf numFmtId="176" fontId="15" fillId="0" borderId="31" xfId="0" applyNumberFormat="1" applyFont="1" applyFill="1" applyBorder="1" applyAlignment="1">
      <alignment horizontal="left" vertical="center"/>
    </xf>
    <xf numFmtId="176" fontId="15" fillId="0" borderId="28" xfId="0" applyNumberFormat="1" applyFont="1" applyFill="1" applyBorder="1" applyAlignment="1">
      <alignment/>
    </xf>
    <xf numFmtId="41" fontId="13" fillId="0" borderId="14" xfId="0" applyNumberFormat="1" applyFont="1" applyFill="1" applyBorder="1" applyAlignment="1">
      <alignment/>
    </xf>
    <xf numFmtId="41" fontId="13" fillId="0" borderId="14" xfId="0" applyNumberFormat="1" applyFont="1" applyBorder="1" applyAlignment="1">
      <alignment/>
    </xf>
    <xf numFmtId="41" fontId="13" fillId="0" borderId="14" xfId="0" applyNumberFormat="1" applyFont="1" applyFill="1" applyBorder="1" applyAlignment="1">
      <alignment/>
    </xf>
    <xf numFmtId="41" fontId="13" fillId="0" borderId="14" xfId="0" applyNumberFormat="1" applyFont="1" applyBorder="1" applyAlignment="1">
      <alignment/>
    </xf>
    <xf numFmtId="41" fontId="15" fillId="0" borderId="14" xfId="0" applyNumberFormat="1" applyFont="1" applyFill="1" applyBorder="1" applyAlignment="1">
      <alignment/>
    </xf>
    <xf numFmtId="41" fontId="15" fillId="0" borderId="14" xfId="0" applyNumberFormat="1" applyFont="1" applyBorder="1" applyAlignment="1">
      <alignment/>
    </xf>
    <xf numFmtId="41" fontId="15" fillId="0" borderId="14" xfId="0" applyNumberFormat="1" applyFont="1" applyFill="1" applyBorder="1" applyAlignment="1">
      <alignment/>
    </xf>
    <xf numFmtId="41" fontId="15" fillId="0" borderId="14" xfId="0" applyNumberFormat="1" applyFont="1" applyBorder="1" applyAlignment="1">
      <alignment/>
    </xf>
    <xf numFmtId="41" fontId="13" fillId="0" borderId="14" xfId="68" applyNumberFormat="1" applyFont="1" applyFill="1" applyBorder="1" applyAlignment="1">
      <alignment horizontal="right"/>
    </xf>
    <xf numFmtId="41" fontId="15" fillId="0" borderId="29" xfId="68" applyNumberFormat="1" applyFont="1" applyFill="1" applyBorder="1" applyAlignment="1">
      <alignment horizontal="right"/>
    </xf>
    <xf numFmtId="41" fontId="15" fillId="0" borderId="29" xfId="0" applyNumberFormat="1" applyFont="1" applyFill="1" applyBorder="1" applyAlignment="1">
      <alignment/>
    </xf>
    <xf numFmtId="41" fontId="15" fillId="0" borderId="29" xfId="0" applyNumberFormat="1" applyFont="1" applyFill="1" applyBorder="1" applyAlignment="1">
      <alignment/>
    </xf>
    <xf numFmtId="41" fontId="13" fillId="35" borderId="14" xfId="0" applyNumberFormat="1" applyFont="1" applyFill="1" applyBorder="1" applyAlignment="1">
      <alignment/>
    </xf>
    <xf numFmtId="41" fontId="13" fillId="35" borderId="14" xfId="0" applyNumberFormat="1" applyFont="1" applyFill="1" applyBorder="1" applyAlignment="1">
      <alignment/>
    </xf>
    <xf numFmtId="41" fontId="15" fillId="35" borderId="14" xfId="0" applyNumberFormat="1" applyFont="1" applyFill="1" applyBorder="1" applyAlignment="1">
      <alignment/>
    </xf>
    <xf numFmtId="41" fontId="15" fillId="35" borderId="14" xfId="0" applyNumberFormat="1" applyFont="1" applyFill="1" applyBorder="1" applyAlignment="1">
      <alignment/>
    </xf>
    <xf numFmtId="41" fontId="13" fillId="35" borderId="14" xfId="68" applyNumberFormat="1" applyFont="1" applyFill="1" applyBorder="1" applyAlignment="1">
      <alignment horizontal="right"/>
    </xf>
    <xf numFmtId="203" fontId="13" fillId="0" borderId="14" xfId="68" applyNumberFormat="1" applyFont="1" applyFill="1" applyBorder="1" applyAlignment="1">
      <alignment/>
    </xf>
    <xf numFmtId="186" fontId="13" fillId="0" borderId="14" xfId="68" applyNumberFormat="1" applyFont="1" applyFill="1" applyBorder="1" applyAlignment="1">
      <alignment/>
    </xf>
    <xf numFmtId="176" fontId="14" fillId="36" borderId="5" xfId="92" applyNumberFormat="1" applyFont="1" applyFill="1" applyBorder="1" applyAlignment="1">
      <alignment horizontal="center" vertical="center"/>
      <protection/>
    </xf>
    <xf numFmtId="176" fontId="13" fillId="36" borderId="14" xfId="0" applyNumberFormat="1" applyFont="1" applyFill="1" applyBorder="1" applyAlignment="1">
      <alignment horizontal="center" vertical="center"/>
    </xf>
    <xf numFmtId="176" fontId="27" fillId="0" borderId="14" xfId="0" applyNumberFormat="1" applyFont="1" applyBorder="1" applyAlignment="1">
      <alignment/>
    </xf>
    <xf numFmtId="41" fontId="13" fillId="35" borderId="14" xfId="68" applyNumberFormat="1" applyFont="1" applyFill="1" applyBorder="1" applyAlignment="1">
      <alignment/>
    </xf>
    <xf numFmtId="0" fontId="27" fillId="0" borderId="14" xfId="0" applyNumberFormat="1" applyFont="1" applyBorder="1" applyAlignment="1">
      <alignment/>
    </xf>
    <xf numFmtId="0" fontId="75" fillId="0" borderId="17" xfId="0" applyFont="1" applyBorder="1" applyAlignment="1">
      <alignment horizontal="right"/>
    </xf>
    <xf numFmtId="198" fontId="13" fillId="0" borderId="14" xfId="68" applyNumberFormat="1" applyFont="1" applyFill="1" applyBorder="1" applyAlignment="1">
      <alignment/>
    </xf>
    <xf numFmtId="176" fontId="76" fillId="0" borderId="15" xfId="0" applyNumberFormat="1" applyFont="1" applyBorder="1" applyAlignment="1">
      <alignment horizontal="center"/>
    </xf>
    <xf numFmtId="0" fontId="75" fillId="0" borderId="0" xfId="0" applyFont="1" applyBorder="1" applyAlignment="1">
      <alignment/>
    </xf>
    <xf numFmtId="0" fontId="75" fillId="0" borderId="0" xfId="0" applyFont="1" applyAlignment="1">
      <alignment/>
    </xf>
    <xf numFmtId="176" fontId="13" fillId="36" borderId="14" xfId="0" applyNumberFormat="1" applyFont="1" applyFill="1" applyBorder="1" applyAlignment="1">
      <alignment horizontal="center" vertical="center"/>
    </xf>
    <xf numFmtId="0" fontId="0" fillId="36" borderId="0" xfId="0" applyFill="1" applyBorder="1" applyAlignment="1">
      <alignment/>
    </xf>
    <xf numFmtId="177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77" fillId="0" borderId="0" xfId="0" applyFont="1" applyAlignment="1">
      <alignment/>
    </xf>
    <xf numFmtId="41" fontId="75" fillId="0" borderId="0" xfId="68" applyFont="1" applyAlignment="1">
      <alignment/>
    </xf>
    <xf numFmtId="0" fontId="78" fillId="0" borderId="0" xfId="0" applyFont="1" applyAlignment="1">
      <alignment horizontal="right"/>
    </xf>
    <xf numFmtId="0" fontId="76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76" fillId="0" borderId="0" xfId="0" applyFont="1" applyAlignment="1">
      <alignment horizontal="right" vertical="center"/>
    </xf>
    <xf numFmtId="0" fontId="79" fillId="0" borderId="0" xfId="0" applyFont="1" applyAlignment="1">
      <alignment/>
    </xf>
    <xf numFmtId="0" fontId="76" fillId="36" borderId="40" xfId="0" applyFont="1" applyFill="1" applyBorder="1" applyAlignment="1">
      <alignment horizontal="center" vertical="center"/>
    </xf>
    <xf numFmtId="0" fontId="76" fillId="36" borderId="41" xfId="0" applyFont="1" applyFill="1" applyBorder="1" applyAlignment="1">
      <alignment horizontal="center" vertical="center"/>
    </xf>
    <xf numFmtId="0" fontId="76" fillId="36" borderId="42" xfId="0" applyFont="1" applyFill="1" applyBorder="1" applyAlignment="1">
      <alignment horizontal="center" vertical="center"/>
    </xf>
    <xf numFmtId="0" fontId="76" fillId="0" borderId="19" xfId="0" applyFont="1" applyFill="1" applyBorder="1" applyAlignment="1">
      <alignment horizontal="center" vertical="center"/>
    </xf>
    <xf numFmtId="0" fontId="76" fillId="37" borderId="14" xfId="0" applyFont="1" applyFill="1" applyBorder="1" applyAlignment="1">
      <alignment horizontal="left" vertical="center" wrapText="1"/>
    </xf>
    <xf numFmtId="176" fontId="76" fillId="0" borderId="19" xfId="0" applyNumberFormat="1" applyFont="1" applyFill="1" applyBorder="1" applyAlignment="1">
      <alignment horizontal="center" vertical="center"/>
    </xf>
    <xf numFmtId="0" fontId="76" fillId="0" borderId="19" xfId="68" applyNumberFormat="1" applyFont="1" applyFill="1" applyBorder="1" applyAlignment="1">
      <alignment horizontal="center" vertical="center"/>
    </xf>
    <xf numFmtId="0" fontId="76" fillId="0" borderId="14" xfId="0" applyFont="1" applyFill="1" applyBorder="1" applyAlignment="1">
      <alignment horizontal="center" vertical="center"/>
    </xf>
    <xf numFmtId="176" fontId="76" fillId="0" borderId="14" xfId="0" applyNumberFormat="1" applyFont="1" applyFill="1" applyBorder="1" applyAlignment="1">
      <alignment horizontal="center" vertical="center"/>
    </xf>
    <xf numFmtId="0" fontId="76" fillId="0" borderId="14" xfId="68" applyNumberFormat="1" applyFont="1" applyFill="1" applyBorder="1" applyAlignment="1">
      <alignment horizontal="center" vertical="center"/>
    </xf>
    <xf numFmtId="0" fontId="76" fillId="37" borderId="29" xfId="0" applyFont="1" applyFill="1" applyBorder="1" applyAlignment="1">
      <alignment horizontal="center" vertical="center"/>
    </xf>
    <xf numFmtId="176" fontId="76" fillId="37" borderId="29" xfId="0" applyNumberFormat="1" applyFont="1" applyFill="1" applyBorder="1" applyAlignment="1">
      <alignment horizontal="center" vertical="center"/>
    </xf>
    <xf numFmtId="0" fontId="76" fillId="37" borderId="29" xfId="68" applyNumberFormat="1" applyFont="1" applyFill="1" applyBorder="1" applyAlignment="1">
      <alignment horizontal="center" vertical="center"/>
    </xf>
    <xf numFmtId="0" fontId="76" fillId="37" borderId="14" xfId="0" applyFont="1" applyFill="1" applyBorder="1" applyAlignment="1">
      <alignment horizontal="center" vertical="center"/>
    </xf>
    <xf numFmtId="176" fontId="76" fillId="37" borderId="14" xfId="0" applyNumberFormat="1" applyFont="1" applyFill="1" applyBorder="1" applyAlignment="1">
      <alignment horizontal="center" vertical="center"/>
    </xf>
    <xf numFmtId="0" fontId="76" fillId="37" borderId="14" xfId="68" applyNumberFormat="1" applyFont="1" applyFill="1" applyBorder="1" applyAlignment="1">
      <alignment horizontal="center" vertical="center"/>
    </xf>
    <xf numFmtId="0" fontId="76" fillId="37" borderId="5" xfId="0" applyFont="1" applyFill="1" applyBorder="1" applyAlignment="1">
      <alignment horizontal="center" vertical="center"/>
    </xf>
    <xf numFmtId="176" fontId="76" fillId="37" borderId="5" xfId="0" applyNumberFormat="1" applyFont="1" applyFill="1" applyBorder="1" applyAlignment="1">
      <alignment horizontal="center" vertical="center"/>
    </xf>
    <xf numFmtId="0" fontId="76" fillId="37" borderId="5" xfId="68" applyNumberFormat="1" applyFont="1" applyFill="1" applyBorder="1" applyAlignment="1">
      <alignment horizontal="center" vertical="center"/>
    </xf>
    <xf numFmtId="0" fontId="75" fillId="0" borderId="3" xfId="0" applyFont="1" applyBorder="1" applyAlignment="1">
      <alignment horizontal="center" vertical="center"/>
    </xf>
    <xf numFmtId="199" fontId="75" fillId="0" borderId="3" xfId="68" applyNumberFormat="1" applyFont="1" applyBorder="1" applyAlignment="1">
      <alignment vertical="center"/>
    </xf>
    <xf numFmtId="41" fontId="76" fillId="36" borderId="5" xfId="68" applyFont="1" applyFill="1" applyBorder="1" applyAlignment="1">
      <alignment horizontal="center" vertical="center"/>
    </xf>
    <xf numFmtId="41" fontId="76" fillId="21" borderId="3" xfId="68" applyFont="1" applyFill="1" applyBorder="1" applyAlignment="1">
      <alignment horizontal="center" vertical="center"/>
    </xf>
    <xf numFmtId="41" fontId="75" fillId="0" borderId="3" xfId="68" applyFont="1" applyBorder="1" applyAlignment="1">
      <alignment vertical="center"/>
    </xf>
    <xf numFmtId="0" fontId="76" fillId="0" borderId="14" xfId="0" applyFont="1" applyFill="1" applyBorder="1" applyAlignment="1">
      <alignment vertical="center"/>
    </xf>
    <xf numFmtId="41" fontId="76" fillId="0" borderId="14" xfId="68" applyFont="1" applyFill="1" applyBorder="1" applyAlignment="1">
      <alignment vertical="center"/>
    </xf>
    <xf numFmtId="0" fontId="76" fillId="0" borderId="14" xfId="90" applyFont="1" applyFill="1" applyBorder="1" applyAlignment="1">
      <alignment horizontal="center" vertical="center"/>
      <protection/>
    </xf>
    <xf numFmtId="0" fontId="79" fillId="0" borderId="17" xfId="0" applyFont="1" applyFill="1" applyBorder="1" applyAlignment="1">
      <alignment horizontal="center" vertical="center"/>
    </xf>
    <xf numFmtId="0" fontId="76" fillId="0" borderId="14" xfId="0" applyFont="1" applyFill="1" applyBorder="1" applyAlignment="1">
      <alignment horizontal="left" vertical="center"/>
    </xf>
    <xf numFmtId="41" fontId="79" fillId="0" borderId="14" xfId="68" applyFont="1" applyFill="1" applyBorder="1" applyAlignment="1">
      <alignment vertical="center"/>
    </xf>
    <xf numFmtId="184" fontId="79" fillId="0" borderId="14" xfId="68" applyNumberFormat="1" applyFont="1" applyFill="1" applyBorder="1" applyAlignment="1">
      <alignment vertical="center"/>
    </xf>
    <xf numFmtId="184" fontId="76" fillId="0" borderId="14" xfId="68" applyNumberFormat="1" applyFont="1" applyFill="1" applyBorder="1" applyAlignment="1">
      <alignment vertical="center"/>
    </xf>
    <xf numFmtId="0" fontId="76" fillId="0" borderId="5" xfId="0" applyFont="1" applyFill="1" applyBorder="1" applyAlignment="1">
      <alignment vertical="center"/>
    </xf>
    <xf numFmtId="0" fontId="76" fillId="0" borderId="5" xfId="0" applyFont="1" applyFill="1" applyBorder="1" applyAlignment="1">
      <alignment horizontal="center" vertical="center"/>
    </xf>
    <xf numFmtId="41" fontId="76" fillId="0" borderId="5" xfId="68" applyFont="1" applyFill="1" applyBorder="1" applyAlignment="1">
      <alignment vertical="center"/>
    </xf>
    <xf numFmtId="0" fontId="75" fillId="0" borderId="0" xfId="0" applyFont="1" applyAlignment="1">
      <alignment horizontal="center"/>
    </xf>
    <xf numFmtId="0" fontId="13" fillId="0" borderId="14" xfId="68" applyNumberFormat="1" applyFont="1" applyFill="1" applyBorder="1" applyAlignment="1">
      <alignment/>
    </xf>
    <xf numFmtId="0" fontId="13" fillId="0" borderId="14" xfId="0" applyNumberFormat="1" applyFont="1" applyFill="1" applyBorder="1" applyAlignment="1">
      <alignment horizontal="center"/>
    </xf>
    <xf numFmtId="0" fontId="13" fillId="0" borderId="16" xfId="0" applyNumberFormat="1" applyFont="1" applyBorder="1" applyAlignment="1">
      <alignment horizontal="left" vertical="center"/>
    </xf>
    <xf numFmtId="0" fontId="13" fillId="0" borderId="16" xfId="0" applyNumberFormat="1" applyFont="1" applyFill="1" applyBorder="1" applyAlignment="1">
      <alignment horizontal="left"/>
    </xf>
    <xf numFmtId="0" fontId="13" fillId="0" borderId="14" xfId="68" applyNumberFormat="1" applyFont="1" applyFill="1" applyBorder="1" applyAlignment="1">
      <alignment horizontal="right"/>
    </xf>
    <xf numFmtId="0" fontId="13" fillId="35" borderId="14" xfId="68" applyNumberFormat="1" applyFont="1" applyFill="1" applyBorder="1" applyAlignment="1">
      <alignment/>
    </xf>
    <xf numFmtId="0" fontId="13" fillId="35" borderId="14" xfId="0" applyNumberFormat="1" applyFont="1" applyFill="1" applyBorder="1" applyAlignment="1">
      <alignment horizontal="center"/>
    </xf>
    <xf numFmtId="0" fontId="80" fillId="0" borderId="43" xfId="87" applyFont="1" applyBorder="1">
      <alignment vertical="center"/>
      <protection/>
    </xf>
    <xf numFmtId="0" fontId="75" fillId="0" borderId="14" xfId="0" applyFont="1" applyFill="1" applyBorder="1" applyAlignment="1">
      <alignment vertical="center"/>
    </xf>
    <xf numFmtId="0" fontId="75" fillId="0" borderId="44" xfId="0" applyFont="1" applyFill="1" applyBorder="1" applyAlignment="1">
      <alignment/>
    </xf>
    <xf numFmtId="0" fontId="75" fillId="0" borderId="45" xfId="0" applyFont="1" applyFill="1" applyBorder="1" applyAlignment="1">
      <alignment/>
    </xf>
    <xf numFmtId="0" fontId="75" fillId="0" borderId="45" xfId="0" applyFont="1" applyFill="1" applyBorder="1" applyAlignment="1">
      <alignment horizontal="center"/>
    </xf>
    <xf numFmtId="0" fontId="75" fillId="0" borderId="46" xfId="0" applyFont="1" applyFill="1" applyBorder="1" applyAlignment="1">
      <alignment/>
    </xf>
    <xf numFmtId="0" fontId="80" fillId="0" borderId="47" xfId="87" applyFont="1" applyBorder="1">
      <alignment vertical="center"/>
      <protection/>
    </xf>
    <xf numFmtId="41" fontId="13" fillId="36" borderId="14" xfId="68" applyFont="1" applyFill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176" fontId="81" fillId="37" borderId="30" xfId="0" applyNumberFormat="1" applyFont="1" applyFill="1" applyBorder="1" applyAlignment="1">
      <alignment horizontal="left" vertical="center" wrapText="1"/>
    </xf>
    <xf numFmtId="0" fontId="76" fillId="37" borderId="5" xfId="0" applyFont="1" applyFill="1" applyBorder="1" applyAlignment="1">
      <alignment horizontal="left" vertical="center" wrapText="1"/>
    </xf>
    <xf numFmtId="0" fontId="80" fillId="0" borderId="47" xfId="88" applyFont="1" applyBorder="1">
      <alignment vertical="center"/>
      <protection/>
    </xf>
    <xf numFmtId="0" fontId="80" fillId="0" borderId="43" xfId="88" applyFont="1" applyBorder="1">
      <alignment vertical="center"/>
      <protection/>
    </xf>
    <xf numFmtId="0" fontId="80" fillId="0" borderId="43" xfId="88" applyFont="1" applyBorder="1" applyAlignment="1">
      <alignment horizontal="right" vertical="center"/>
      <protection/>
    </xf>
    <xf numFmtId="3" fontId="80" fillId="0" borderId="43" xfId="88" applyNumberFormat="1" applyFont="1" applyBorder="1" applyAlignment="1">
      <alignment horizontal="right" vertical="center"/>
      <protection/>
    </xf>
    <xf numFmtId="4" fontId="80" fillId="0" borderId="43" xfId="88" applyNumberFormat="1" applyFont="1" applyBorder="1" applyAlignment="1">
      <alignment horizontal="right" vertical="center"/>
      <protection/>
    </xf>
    <xf numFmtId="3" fontId="82" fillId="0" borderId="43" xfId="87" applyNumberFormat="1" applyFont="1" applyBorder="1" applyAlignment="1">
      <alignment horizontal="right" vertical="center"/>
      <protection/>
    </xf>
    <xf numFmtId="41" fontId="76" fillId="0" borderId="14" xfId="69" applyFont="1" applyBorder="1" applyAlignment="1">
      <alignment vertical="center" shrinkToFit="1"/>
    </xf>
    <xf numFmtId="41" fontId="76" fillId="0" borderId="49" xfId="69" applyFont="1" applyBorder="1" applyAlignment="1">
      <alignment vertical="center" shrinkToFit="1"/>
    </xf>
    <xf numFmtId="0" fontId="0" fillId="0" borderId="24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2" fillId="0" borderId="26" xfId="0" applyFont="1" applyBorder="1" applyAlignment="1">
      <alignment horizontal="left" vertical="center"/>
    </xf>
    <xf numFmtId="176" fontId="14" fillId="36" borderId="38" xfId="92" applyNumberFormat="1" applyFont="1" applyFill="1" applyBorder="1" applyAlignment="1">
      <alignment horizontal="center" vertical="center"/>
      <protection/>
    </xf>
    <xf numFmtId="176" fontId="14" fillId="36" borderId="23" xfId="92" applyNumberFormat="1" applyFont="1" applyFill="1" applyBorder="1" applyAlignment="1">
      <alignment horizontal="center" vertical="center"/>
      <protection/>
    </xf>
    <xf numFmtId="0" fontId="14" fillId="36" borderId="34" xfId="92" applyNumberFormat="1" applyFont="1" applyFill="1" applyBorder="1" applyAlignment="1">
      <alignment horizontal="center" vertical="center"/>
      <protection/>
    </xf>
    <xf numFmtId="0" fontId="14" fillId="36" borderId="5" xfId="92" applyNumberFormat="1" applyFont="1" applyFill="1" applyBorder="1" applyAlignment="1">
      <alignment horizontal="center" vertical="center"/>
      <protection/>
    </xf>
    <xf numFmtId="176" fontId="14" fillId="36" borderId="34" xfId="92" applyNumberFormat="1" applyFont="1" applyFill="1" applyBorder="1" applyAlignment="1">
      <alignment horizontal="center" vertical="center"/>
      <protection/>
    </xf>
    <xf numFmtId="176" fontId="14" fillId="36" borderId="5" xfId="92" applyNumberFormat="1" applyFont="1" applyFill="1" applyBorder="1" applyAlignment="1">
      <alignment horizontal="center" vertical="center"/>
      <protection/>
    </xf>
    <xf numFmtId="176" fontId="14" fillId="36" borderId="35" xfId="92" applyNumberFormat="1" applyFont="1" applyFill="1" applyBorder="1" applyAlignment="1">
      <alignment horizontal="center" vertical="center"/>
      <protection/>
    </xf>
    <xf numFmtId="176" fontId="14" fillId="36" borderId="25" xfId="92" applyNumberFormat="1" applyFont="1" applyFill="1" applyBorder="1" applyAlignment="1">
      <alignment horizontal="center" vertical="center"/>
      <protection/>
    </xf>
    <xf numFmtId="0" fontId="24" fillId="0" borderId="0" xfId="93" applyFont="1" applyAlignment="1">
      <alignment horizontal="center" vertical="center"/>
      <protection/>
    </xf>
    <xf numFmtId="0" fontId="15" fillId="0" borderId="26" xfId="89" applyNumberFormat="1" applyFont="1" applyBorder="1" applyAlignment="1">
      <alignment horizontal="left" vertical="center"/>
      <protection/>
    </xf>
    <xf numFmtId="0" fontId="15" fillId="0" borderId="17" xfId="89" applyFont="1" applyBorder="1" applyAlignment="1">
      <alignment horizontal="left" vertical="center"/>
      <protection/>
    </xf>
    <xf numFmtId="0" fontId="15" fillId="0" borderId="14" xfId="89" applyFont="1" applyBorder="1" applyAlignment="1">
      <alignment horizontal="left" vertical="center"/>
      <protection/>
    </xf>
    <xf numFmtId="0" fontId="13" fillId="36" borderId="35" xfId="89" applyFont="1" applyFill="1" applyBorder="1" applyAlignment="1">
      <alignment horizontal="center" vertical="center" shrinkToFit="1"/>
      <protection/>
    </xf>
    <xf numFmtId="0" fontId="13" fillId="36" borderId="15" xfId="89" applyFont="1" applyFill="1" applyBorder="1" applyAlignment="1">
      <alignment horizontal="center" vertical="center" shrinkToFit="1"/>
      <protection/>
    </xf>
    <xf numFmtId="41" fontId="13" fillId="36" borderId="34" xfId="68" applyFont="1" applyFill="1" applyBorder="1" applyAlignment="1">
      <alignment horizontal="center" vertical="center"/>
    </xf>
    <xf numFmtId="0" fontId="13" fillId="36" borderId="34" xfId="89" applyFont="1" applyFill="1" applyBorder="1" applyAlignment="1">
      <alignment horizontal="center" vertical="center"/>
      <protection/>
    </xf>
    <xf numFmtId="0" fontId="13" fillId="36" borderId="14" xfId="89" applyFont="1" applyFill="1" applyBorder="1" applyAlignment="1">
      <alignment horizontal="center" vertical="center"/>
      <protection/>
    </xf>
    <xf numFmtId="41" fontId="13" fillId="36" borderId="14" xfId="68" applyFont="1" applyFill="1" applyBorder="1" applyAlignment="1">
      <alignment horizontal="center" vertical="center"/>
    </xf>
    <xf numFmtId="0" fontId="13" fillId="36" borderId="38" xfId="89" applyFont="1" applyFill="1" applyBorder="1" applyAlignment="1">
      <alignment horizontal="center" vertical="center"/>
      <protection/>
    </xf>
    <xf numFmtId="0" fontId="13" fillId="36" borderId="17" xfId="89" applyFont="1" applyFill="1" applyBorder="1" applyAlignment="1">
      <alignment horizontal="center" vertical="center"/>
      <protection/>
    </xf>
    <xf numFmtId="0" fontId="0" fillId="36" borderId="32" xfId="0" applyFont="1" applyFill="1" applyBorder="1" applyAlignment="1">
      <alignment vertical="center"/>
    </xf>
    <xf numFmtId="0" fontId="0" fillId="36" borderId="54" xfId="0" applyFont="1" applyFill="1" applyBorder="1" applyAlignment="1">
      <alignment vertical="center"/>
    </xf>
    <xf numFmtId="176" fontId="13" fillId="36" borderId="55" xfId="0" applyNumberFormat="1" applyFont="1" applyFill="1" applyBorder="1" applyAlignment="1">
      <alignment horizontal="center" vertical="center"/>
    </xf>
    <xf numFmtId="176" fontId="13" fillId="36" borderId="16" xfId="0" applyNumberFormat="1" applyFont="1" applyFill="1" applyBorder="1" applyAlignment="1">
      <alignment horizontal="center" vertical="center"/>
    </xf>
    <xf numFmtId="176" fontId="13" fillId="36" borderId="34" xfId="0" applyNumberFormat="1" applyFont="1" applyFill="1" applyBorder="1" applyAlignment="1">
      <alignment horizontal="center" vertical="center"/>
    </xf>
    <xf numFmtId="176" fontId="13" fillId="36" borderId="14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176" fontId="15" fillId="0" borderId="16" xfId="0" applyNumberFormat="1" applyFont="1" applyBorder="1" applyAlignment="1">
      <alignment horizontal="left"/>
    </xf>
    <xf numFmtId="176" fontId="15" fillId="0" borderId="14" xfId="0" applyNumberFormat="1" applyFont="1" applyBorder="1" applyAlignment="1">
      <alignment horizontal="left"/>
    </xf>
    <xf numFmtId="176" fontId="15" fillId="0" borderId="15" xfId="0" applyNumberFormat="1" applyFont="1" applyBorder="1" applyAlignment="1">
      <alignment horizontal="left"/>
    </xf>
    <xf numFmtId="176" fontId="13" fillId="36" borderId="35" xfId="0" applyNumberFormat="1" applyFont="1" applyFill="1" applyBorder="1" applyAlignment="1">
      <alignment horizontal="center" vertical="center"/>
    </xf>
    <xf numFmtId="176" fontId="13" fillId="36" borderId="15" xfId="0" applyNumberFormat="1" applyFont="1" applyFill="1" applyBorder="1" applyAlignment="1">
      <alignment horizontal="center" vertical="center"/>
    </xf>
    <xf numFmtId="227" fontId="5" fillId="0" borderId="56" xfId="0" applyNumberFormat="1" applyFont="1" applyFill="1" applyBorder="1" applyAlignment="1">
      <alignment horizontal="center"/>
    </xf>
    <xf numFmtId="227" fontId="0" fillId="0" borderId="50" xfId="0" applyNumberFormat="1" applyBorder="1" applyAlignment="1">
      <alignment/>
    </xf>
    <xf numFmtId="227" fontId="0" fillId="0" borderId="51" xfId="0" applyNumberFormat="1" applyBorder="1" applyAlignment="1">
      <alignment/>
    </xf>
    <xf numFmtId="228" fontId="5" fillId="0" borderId="56" xfId="0" applyNumberFormat="1" applyFont="1" applyFill="1" applyBorder="1" applyAlignment="1">
      <alignment horizontal="center"/>
    </xf>
    <xf numFmtId="228" fontId="0" fillId="0" borderId="50" xfId="0" applyNumberFormat="1" applyBorder="1" applyAlignment="1">
      <alignment/>
    </xf>
    <xf numFmtId="228" fontId="0" fillId="0" borderId="51" xfId="0" applyNumberFormat="1" applyBorder="1" applyAlignment="1">
      <alignment/>
    </xf>
    <xf numFmtId="0" fontId="83" fillId="0" borderId="39" xfId="0" applyNumberFormat="1" applyFont="1" applyFill="1" applyBorder="1" applyAlignment="1">
      <alignment horizontal="center" vertical="center"/>
    </xf>
    <xf numFmtId="0" fontId="83" fillId="0" borderId="26" xfId="0" applyNumberFormat="1" applyFont="1" applyFill="1" applyBorder="1" applyAlignment="1">
      <alignment horizontal="center" vertical="center"/>
    </xf>
    <xf numFmtId="0" fontId="83" fillId="0" borderId="27" xfId="0" applyNumberFormat="1" applyFont="1" applyFill="1" applyBorder="1" applyAlignment="1">
      <alignment horizontal="center" vertical="center"/>
    </xf>
    <xf numFmtId="0" fontId="76" fillId="36" borderId="33" xfId="91" applyFont="1" applyFill="1" applyBorder="1" applyAlignment="1">
      <alignment horizontal="center" vertical="center"/>
      <protection/>
    </xf>
    <xf numFmtId="0" fontId="75" fillId="36" borderId="49" xfId="0" applyFont="1" applyFill="1" applyBorder="1" applyAlignment="1">
      <alignment/>
    </xf>
    <xf numFmtId="41" fontId="76" fillId="36" borderId="57" xfId="68" applyFont="1" applyFill="1" applyBorder="1" applyAlignment="1">
      <alignment horizontal="center" vertical="center"/>
    </xf>
    <xf numFmtId="41" fontId="76" fillId="36" borderId="55" xfId="68" applyFont="1" applyFill="1" applyBorder="1" applyAlignment="1">
      <alignment horizontal="center" vertical="center"/>
    </xf>
    <xf numFmtId="0" fontId="76" fillId="36" borderId="32" xfId="91" applyFont="1" applyFill="1" applyBorder="1" applyAlignment="1">
      <alignment horizontal="center" vertical="center"/>
      <protection/>
    </xf>
    <xf numFmtId="0" fontId="75" fillId="36" borderId="58" xfId="0" applyFont="1" applyFill="1" applyBorder="1" applyAlignment="1">
      <alignment/>
    </xf>
    <xf numFmtId="41" fontId="84" fillId="36" borderId="59" xfId="68" applyFont="1" applyFill="1" applyBorder="1" applyAlignment="1">
      <alignment horizontal="center" vertical="center"/>
    </xf>
    <xf numFmtId="0" fontId="75" fillId="36" borderId="60" xfId="0" applyFont="1" applyFill="1" applyBorder="1" applyAlignment="1">
      <alignment/>
    </xf>
    <xf numFmtId="0" fontId="79" fillId="0" borderId="21" xfId="0" applyFont="1" applyFill="1" applyBorder="1" applyAlignment="1">
      <alignment vertical="center"/>
    </xf>
    <xf numFmtId="0" fontId="75" fillId="0" borderId="52" xfId="0" applyFont="1" applyFill="1" applyBorder="1" applyAlignment="1">
      <alignment/>
    </xf>
    <xf numFmtId="0" fontId="75" fillId="0" borderId="53" xfId="0" applyFont="1" applyFill="1" applyBorder="1" applyAlignment="1">
      <alignment/>
    </xf>
    <xf numFmtId="0" fontId="79" fillId="0" borderId="18" xfId="0" applyFont="1" applyFill="1" applyBorder="1" applyAlignment="1">
      <alignment vertical="center"/>
    </xf>
    <xf numFmtId="0" fontId="75" fillId="0" borderId="61" xfId="0" applyFont="1" applyFill="1" applyBorder="1" applyAlignment="1">
      <alignment/>
    </xf>
    <xf numFmtId="0" fontId="75" fillId="0" borderId="62" xfId="0" applyFont="1" applyFill="1" applyBorder="1" applyAlignment="1">
      <alignment/>
    </xf>
    <xf numFmtId="49" fontId="85" fillId="0" borderId="28" xfId="0" applyNumberFormat="1" applyFont="1" applyFill="1" applyBorder="1" applyAlignment="1">
      <alignment horizontal="center" vertical="center" wrapText="1"/>
    </xf>
    <xf numFmtId="49" fontId="85" fillId="0" borderId="48" xfId="0" applyNumberFormat="1" applyFont="1" applyFill="1" applyBorder="1" applyAlignment="1">
      <alignment horizontal="center" vertical="center" wrapText="1"/>
    </xf>
    <xf numFmtId="49" fontId="85" fillId="0" borderId="20" xfId="0" applyNumberFormat="1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horizontal="left" vertical="center"/>
    </xf>
    <xf numFmtId="0" fontId="75" fillId="0" borderId="5" xfId="0" applyFont="1" applyFill="1" applyBorder="1" applyAlignment="1">
      <alignment/>
    </xf>
    <xf numFmtId="49" fontId="84" fillId="0" borderId="28" xfId="0" applyNumberFormat="1" applyFont="1" applyFill="1" applyBorder="1" applyAlignment="1">
      <alignment horizontal="center" vertical="center" wrapText="1"/>
    </xf>
    <xf numFmtId="49" fontId="84" fillId="0" borderId="48" xfId="0" applyNumberFormat="1" applyFont="1" applyFill="1" applyBorder="1" applyAlignment="1">
      <alignment horizontal="center" vertical="center" wrapText="1"/>
    </xf>
    <xf numFmtId="49" fontId="84" fillId="0" borderId="20" xfId="0" applyNumberFormat="1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vertical="center"/>
    </xf>
    <xf numFmtId="0" fontId="75" fillId="0" borderId="14" xfId="0" applyFont="1" applyFill="1" applyBorder="1" applyAlignment="1">
      <alignment/>
    </xf>
    <xf numFmtId="0" fontId="75" fillId="0" borderId="15" xfId="0" applyFont="1" applyFill="1" applyBorder="1" applyAlignment="1">
      <alignment/>
    </xf>
    <xf numFmtId="0" fontId="76" fillId="0" borderId="17" xfId="0" applyFont="1" applyFill="1" applyBorder="1" applyAlignment="1">
      <alignment horizontal="left" vertical="center"/>
    </xf>
    <xf numFmtId="49" fontId="85" fillId="0" borderId="28" xfId="86" applyNumberFormat="1" applyFont="1" applyFill="1" applyBorder="1" applyAlignment="1">
      <alignment horizontal="center" vertical="center" wrapText="1"/>
      <protection/>
    </xf>
    <xf numFmtId="49" fontId="85" fillId="0" borderId="48" xfId="86" applyNumberFormat="1" applyFont="1" applyFill="1" applyBorder="1" applyAlignment="1">
      <alignment horizontal="center" vertical="center" wrapText="1"/>
      <protection/>
    </xf>
    <xf numFmtId="49" fontId="85" fillId="0" borderId="60" xfId="86" applyNumberFormat="1" applyFont="1" applyFill="1" applyBorder="1" applyAlignment="1">
      <alignment horizontal="center" vertical="center" wrapText="1"/>
      <protection/>
    </xf>
    <xf numFmtId="0" fontId="79" fillId="0" borderId="0" xfId="0" applyFont="1" applyBorder="1" applyAlignment="1">
      <alignment horizontal="right"/>
    </xf>
    <xf numFmtId="0" fontId="86" fillId="0" borderId="0" xfId="0" applyFont="1" applyAlignment="1">
      <alignment horizontal="center" vertical="center"/>
    </xf>
    <xf numFmtId="176" fontId="81" fillId="0" borderId="32" xfId="0" applyNumberFormat="1" applyFont="1" applyBorder="1" applyAlignment="1">
      <alignment horizontal="left" vertical="center" wrapText="1"/>
    </xf>
    <xf numFmtId="176" fontId="81" fillId="0" borderId="63" xfId="0" applyNumberFormat="1" applyFont="1" applyBorder="1" applyAlignment="1">
      <alignment horizontal="left" vertical="center"/>
    </xf>
    <xf numFmtId="176" fontId="81" fillId="0" borderId="54" xfId="0" applyNumberFormat="1" applyFont="1" applyBorder="1" applyAlignment="1">
      <alignment horizontal="left" vertical="center"/>
    </xf>
    <xf numFmtId="0" fontId="76" fillId="0" borderId="59" xfId="0" applyFont="1" applyBorder="1" applyAlignment="1">
      <alignment horizontal="center" vertical="center" wrapText="1"/>
    </xf>
    <xf numFmtId="0" fontId="76" fillId="0" borderId="48" xfId="0" applyFont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 wrapText="1"/>
    </xf>
    <xf numFmtId="176" fontId="81" fillId="37" borderId="30" xfId="0" applyNumberFormat="1" applyFont="1" applyFill="1" applyBorder="1" applyAlignment="1">
      <alignment horizontal="left" vertical="center"/>
    </xf>
    <xf numFmtId="176" fontId="81" fillId="37" borderId="58" xfId="0" applyNumberFormat="1" applyFont="1" applyFill="1" applyBorder="1" applyAlignment="1">
      <alignment horizontal="left" vertical="center"/>
    </xf>
    <xf numFmtId="0" fontId="76" fillId="37" borderId="48" xfId="0" applyFont="1" applyFill="1" applyBorder="1" applyAlignment="1">
      <alignment horizontal="center" vertical="center" wrapText="1"/>
    </xf>
    <xf numFmtId="0" fontId="76" fillId="37" borderId="60" xfId="0" applyFont="1" applyFill="1" applyBorder="1" applyAlignment="1">
      <alignment horizontal="center" vertical="center" wrapText="1"/>
    </xf>
  </cellXfs>
  <cellStyles count="8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PERSONAL" xfId="33"/>
    <cellStyle name="AeE­_PERSONAL" xfId="34"/>
    <cellStyle name="ALIGNMENT" xfId="35"/>
    <cellStyle name="C￥AØ_PERSONAL" xfId="36"/>
    <cellStyle name="Comma [0]_ SG&amp;A Bridge " xfId="37"/>
    <cellStyle name="Comma_ SG&amp;A Bridge " xfId="38"/>
    <cellStyle name="Currency [0]_ SG&amp;A Bridge " xfId="39"/>
    <cellStyle name="Currency_ SG&amp;A Bridge " xfId="40"/>
    <cellStyle name="Grey" xfId="41"/>
    <cellStyle name="Header1" xfId="42"/>
    <cellStyle name="Header2" xfId="43"/>
    <cellStyle name="Hyperlink_NEGS" xfId="44"/>
    <cellStyle name="Input [yellow]" xfId="45"/>
    <cellStyle name="Normal - Style1" xfId="46"/>
    <cellStyle name="Normal_ SG&amp;A Bridge " xfId="47"/>
    <cellStyle name="Œ…?æ맖?e [0.00]_laroux" xfId="48"/>
    <cellStyle name="Œ…?æ맖?e_laroux" xfId="49"/>
    <cellStyle name="Percent [2]" xfId="50"/>
    <cellStyle name="강조색1" xfId="51"/>
    <cellStyle name="강조색2" xfId="52"/>
    <cellStyle name="강조색3" xfId="53"/>
    <cellStyle name="강조색4" xfId="54"/>
    <cellStyle name="강조색5" xfId="55"/>
    <cellStyle name="강조색6" xfId="56"/>
    <cellStyle name="경고문" xfId="57"/>
    <cellStyle name="계산" xfId="58"/>
    <cellStyle name="나쁨" xfId="59"/>
    <cellStyle name="내역서" xfId="60"/>
    <cellStyle name="뒤에 오는 하이퍼링크_가로등 보수 기성분 기본 양식" xfId="61"/>
    <cellStyle name="메모" xfId="62"/>
    <cellStyle name="Percent" xfId="63"/>
    <cellStyle name="보통" xfId="64"/>
    <cellStyle name="설명 텍스트" xfId="65"/>
    <cellStyle name="셀 확인" xfId="66"/>
    <cellStyle name="Comma" xfId="67"/>
    <cellStyle name="Comma [0]" xfId="68"/>
    <cellStyle name="쉼표 [0] 2" xfId="69"/>
    <cellStyle name="스타일 1" xfId="70"/>
    <cellStyle name="연결된 셀" xfId="71"/>
    <cellStyle name="Followed Hyperlink" xfId="72"/>
    <cellStyle name="요약" xfId="73"/>
    <cellStyle name="입력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20칸" xfId="82"/>
    <cellStyle name="콤마_20칸" xfId="83"/>
    <cellStyle name="Currency" xfId="84"/>
    <cellStyle name="Currency [0]" xfId="85"/>
    <cellStyle name="표준 2" xfId="86"/>
    <cellStyle name="표준 4" xfId="87"/>
    <cellStyle name="표준 5" xfId="88"/>
    <cellStyle name="표준_090511-보호판설치 내역서" xfId="89"/>
    <cellStyle name="표준_노측방호책일위(아스콘)-950기초지주450" xfId="90"/>
    <cellStyle name="표준_설계서-2" xfId="91"/>
    <cellStyle name="표준_지방도 446호선 배수불량" xfId="92"/>
    <cellStyle name="표준_총괄내역 (2)_1" xfId="93"/>
    <cellStyle name="Hyperlink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47196;&#52972;%20&#46356;&#49828;&#53356;%20(d)\Documents%20and%20Settings\Owner.KC57WGZ7N00NUZV\&#48148;&#53461;%20&#54868;&#47732;\&#50864;&#52285;&#51204;&#44592;_&#44277;&#49324;\&#48156;&#51452;&#52376;&#48324;_&#44277;&#49324;&#54788;&#54889;\&#50672;&#49688;&#44396;&#52397;\2003&#45380;&#46020;&#44032;&#47196;&#46321;&#48372;&#49688;&#44277;&#49324;_&#45800;&#44032;&#44228;&#50557;\&#51089;&#50629;&#50756;&#47308;&#48372;&#44256;&#49436;\3&#52264;&#51089;&#50629;&#50756;&#47308;&#48372;&#44256;&#4943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3664;&#47785;5(&#50504;&#49345;&#44540;)\C\ask\&#44277;&#49324;\ask98\&#45800;&#44032;&#444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공문서발공"/>
      <sheetName val="가로등 해빙기 점검"/>
      <sheetName val="물량산출(2차)"/>
      <sheetName val="사진대지(1)"/>
      <sheetName val="사진대지(2)"/>
      <sheetName val="표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XXX"/>
      <sheetName val="기초자료"/>
      <sheetName val="노임"/>
      <sheetName val="관급자재"/>
      <sheetName val="사급자재"/>
      <sheetName val="단가총괄"/>
      <sheetName val="단가산출"/>
      <sheetName val="일위대가"/>
      <sheetName val="건설기계"/>
      <sheetName val="찾기"/>
      <sheetName val="기초자재"/>
      <sheetName val="참조"/>
    </sheetNames>
    <sheetDataSet>
      <sheetData sheetId="2">
        <row r="2">
          <cell r="B2" t="str">
            <v>갱부</v>
          </cell>
          <cell r="C2">
            <v>51617</v>
          </cell>
        </row>
        <row r="3">
          <cell r="B3" t="str">
            <v>건축목공</v>
          </cell>
          <cell r="C3">
            <v>63257</v>
          </cell>
        </row>
        <row r="4">
          <cell r="B4" t="str">
            <v>형틀목공</v>
          </cell>
          <cell r="C4">
            <v>64943</v>
          </cell>
        </row>
        <row r="5">
          <cell r="B5" t="str">
            <v>창호목공</v>
          </cell>
          <cell r="C5">
            <v>53621</v>
          </cell>
        </row>
        <row r="6">
          <cell r="B6" t="str">
            <v>철골공</v>
          </cell>
          <cell r="C6">
            <v>64609</v>
          </cell>
        </row>
        <row r="7">
          <cell r="B7" t="str">
            <v>철공</v>
          </cell>
          <cell r="C7">
            <v>65845</v>
          </cell>
        </row>
        <row r="8">
          <cell r="B8" t="str">
            <v>철근공</v>
          </cell>
          <cell r="C8">
            <v>68758</v>
          </cell>
        </row>
        <row r="9">
          <cell r="B9" t="str">
            <v>철판공</v>
          </cell>
          <cell r="C9">
            <v>61903</v>
          </cell>
        </row>
        <row r="10">
          <cell r="B10" t="str">
            <v>샷시공</v>
          </cell>
          <cell r="C10">
            <v>58429</v>
          </cell>
        </row>
        <row r="11">
          <cell r="B11" t="str">
            <v>절단공</v>
          </cell>
          <cell r="C11">
            <v>59029</v>
          </cell>
        </row>
        <row r="12">
          <cell r="B12" t="str">
            <v>석공</v>
          </cell>
          <cell r="C12">
            <v>65443</v>
          </cell>
        </row>
        <row r="13">
          <cell r="B13" t="str">
            <v>특수비계공</v>
          </cell>
          <cell r="C13">
            <v>73285</v>
          </cell>
        </row>
        <row r="14">
          <cell r="B14" t="str">
            <v>비계공</v>
          </cell>
          <cell r="C14">
            <v>68645</v>
          </cell>
        </row>
        <row r="15">
          <cell r="B15" t="str">
            <v>동발공(터널)</v>
          </cell>
          <cell r="C15">
            <v>55046</v>
          </cell>
        </row>
        <row r="16">
          <cell r="B16" t="str">
            <v>조적공</v>
          </cell>
          <cell r="C16">
            <v>57592</v>
          </cell>
        </row>
        <row r="17">
          <cell r="B17" t="str">
            <v>치장벽돌공</v>
          </cell>
          <cell r="C17">
            <v>63567</v>
          </cell>
        </row>
        <row r="18">
          <cell r="B18" t="str">
            <v>벽돌(블럭)제작공</v>
          </cell>
          <cell r="C18">
            <v>55132</v>
          </cell>
        </row>
        <row r="19">
          <cell r="B19" t="str">
            <v>미장공</v>
          </cell>
          <cell r="C19">
            <v>59187</v>
          </cell>
        </row>
        <row r="20">
          <cell r="B20" t="str">
            <v>방수공</v>
          </cell>
          <cell r="C20">
            <v>50753</v>
          </cell>
        </row>
        <row r="21">
          <cell r="B21" t="str">
            <v>타일공</v>
          </cell>
          <cell r="C21">
            <v>57740</v>
          </cell>
        </row>
        <row r="22">
          <cell r="B22" t="str">
            <v>줄눈공</v>
          </cell>
          <cell r="C22">
            <v>54268</v>
          </cell>
        </row>
        <row r="23">
          <cell r="B23" t="str">
            <v>연마공</v>
          </cell>
          <cell r="C23">
            <v>60676</v>
          </cell>
        </row>
        <row r="24">
          <cell r="B24" t="str">
            <v>콘크리트공</v>
          </cell>
          <cell r="C24">
            <v>63355</v>
          </cell>
        </row>
        <row r="25">
          <cell r="B25" t="str">
            <v>보일러공</v>
          </cell>
          <cell r="C25">
            <v>47570</v>
          </cell>
        </row>
        <row r="26">
          <cell r="B26" t="str">
            <v>배관공</v>
          </cell>
          <cell r="C26">
            <v>51272</v>
          </cell>
        </row>
        <row r="27">
          <cell r="B27" t="str">
            <v>위생공</v>
          </cell>
          <cell r="C27">
            <v>51626</v>
          </cell>
        </row>
        <row r="28">
          <cell r="B28" t="str">
            <v>보온공</v>
          </cell>
          <cell r="C28">
            <v>52961</v>
          </cell>
        </row>
        <row r="29">
          <cell r="B29" t="str">
            <v>도장공</v>
          </cell>
          <cell r="C29">
            <v>57502</v>
          </cell>
        </row>
        <row r="30">
          <cell r="B30" t="str">
            <v>내장공</v>
          </cell>
          <cell r="C30">
            <v>58925</v>
          </cell>
        </row>
        <row r="31">
          <cell r="B31" t="str">
            <v>도배공</v>
          </cell>
          <cell r="C31">
            <v>53852</v>
          </cell>
        </row>
        <row r="32">
          <cell r="B32" t="str">
            <v>지붕잇기공</v>
          </cell>
          <cell r="C32">
            <v>64670</v>
          </cell>
        </row>
        <row r="33">
          <cell r="B33" t="str">
            <v>견출공</v>
          </cell>
          <cell r="C33">
            <v>59672</v>
          </cell>
        </row>
        <row r="34">
          <cell r="B34" t="str">
            <v>판넬조립공</v>
          </cell>
          <cell r="C34">
            <v>60190</v>
          </cell>
        </row>
        <row r="35">
          <cell r="B35" t="str">
            <v>화약취급공</v>
          </cell>
          <cell r="C35">
            <v>68580</v>
          </cell>
        </row>
        <row r="36">
          <cell r="B36" t="str">
            <v>착암공</v>
          </cell>
          <cell r="C36">
            <v>50430</v>
          </cell>
        </row>
        <row r="37">
          <cell r="B37" t="str">
            <v>보안공</v>
          </cell>
          <cell r="C37">
            <v>42925</v>
          </cell>
        </row>
        <row r="38">
          <cell r="B38" t="str">
            <v>포장공</v>
          </cell>
          <cell r="C38">
            <v>59901</v>
          </cell>
        </row>
        <row r="39">
          <cell r="B39" t="str">
            <v>포설공</v>
          </cell>
          <cell r="C39">
            <v>56799</v>
          </cell>
        </row>
        <row r="40">
          <cell r="B40" t="str">
            <v>궤도공</v>
          </cell>
          <cell r="C40">
            <v>58478</v>
          </cell>
        </row>
        <row r="41">
          <cell r="B41" t="str">
            <v>용접공(철도)</v>
          </cell>
          <cell r="C41">
            <v>64144</v>
          </cell>
        </row>
        <row r="42">
          <cell r="B42" t="str">
            <v>잠수부</v>
          </cell>
          <cell r="C42">
            <v>89256</v>
          </cell>
        </row>
        <row r="43">
          <cell r="B43" t="str">
            <v>보링공(지질조사)</v>
          </cell>
          <cell r="C43">
            <v>47958</v>
          </cell>
        </row>
        <row r="44">
          <cell r="B44" t="str">
            <v>조경공</v>
          </cell>
          <cell r="C44">
            <v>54828</v>
          </cell>
        </row>
        <row r="45">
          <cell r="B45" t="str">
            <v>벌목부</v>
          </cell>
          <cell r="C45">
            <v>60692</v>
          </cell>
        </row>
        <row r="46">
          <cell r="B46" t="str">
            <v>조림인부</v>
          </cell>
          <cell r="C46">
            <v>40995</v>
          </cell>
        </row>
        <row r="47">
          <cell r="B47" t="str">
            <v>플랜트기계설치공</v>
          </cell>
          <cell r="C47">
            <v>66009</v>
          </cell>
        </row>
        <row r="48">
          <cell r="B48" t="str">
            <v>플랜트특수용접공</v>
          </cell>
          <cell r="C48">
            <v>87559</v>
          </cell>
        </row>
        <row r="49">
          <cell r="B49" t="str">
            <v>플랜트용접공</v>
          </cell>
          <cell r="C49">
            <v>61599</v>
          </cell>
        </row>
        <row r="50">
          <cell r="B50" t="str">
            <v>플랜트배관공</v>
          </cell>
          <cell r="C50">
            <v>63723</v>
          </cell>
        </row>
        <row r="51">
          <cell r="B51" t="str">
            <v>플랜트제관공</v>
          </cell>
          <cell r="C51">
            <v>53665</v>
          </cell>
        </row>
        <row r="52">
          <cell r="B52" t="str">
            <v>시공측량사</v>
          </cell>
          <cell r="C52">
            <v>51058</v>
          </cell>
        </row>
        <row r="53">
          <cell r="B53" t="str">
            <v>시공측량사조수</v>
          </cell>
          <cell r="C53">
            <v>32808</v>
          </cell>
        </row>
        <row r="54">
          <cell r="B54" t="str">
            <v>측부</v>
          </cell>
          <cell r="C54">
            <v>29562</v>
          </cell>
        </row>
        <row r="55">
          <cell r="B55" t="str">
            <v>송전전공</v>
          </cell>
          <cell r="C55">
            <v>226235</v>
          </cell>
        </row>
        <row r="56">
          <cell r="B56" t="str">
            <v>송전활선전공</v>
          </cell>
          <cell r="C56">
            <v>258018</v>
          </cell>
        </row>
        <row r="57">
          <cell r="B57" t="str">
            <v>배전전공</v>
          </cell>
          <cell r="C57">
            <v>180602</v>
          </cell>
        </row>
        <row r="58">
          <cell r="B58" t="str">
            <v>배전활선전공</v>
          </cell>
          <cell r="C58">
            <v>207143</v>
          </cell>
        </row>
        <row r="59">
          <cell r="B59" t="str">
            <v>플랜트전공</v>
          </cell>
          <cell r="C59">
            <v>56509</v>
          </cell>
        </row>
        <row r="60">
          <cell r="B60" t="str">
            <v>내선전공</v>
          </cell>
          <cell r="C60">
            <v>51165</v>
          </cell>
        </row>
        <row r="61">
          <cell r="B61" t="str">
            <v>특별고압케이블전공</v>
          </cell>
          <cell r="C61">
            <v>113924</v>
          </cell>
        </row>
        <row r="62">
          <cell r="B62" t="str">
            <v>고압케이블전공</v>
          </cell>
          <cell r="C62">
            <v>74140</v>
          </cell>
        </row>
        <row r="63">
          <cell r="B63" t="str">
            <v>저압케이블전공</v>
          </cell>
          <cell r="C63">
            <v>66313</v>
          </cell>
        </row>
        <row r="64">
          <cell r="B64" t="str">
            <v>철도신호공</v>
          </cell>
          <cell r="C64">
            <v>89120</v>
          </cell>
        </row>
        <row r="65">
          <cell r="B65" t="str">
            <v>계장공</v>
          </cell>
          <cell r="C65">
            <v>56122</v>
          </cell>
        </row>
        <row r="66">
          <cell r="B66" t="str">
            <v>통신외선공</v>
          </cell>
          <cell r="C66">
            <v>88931</v>
          </cell>
        </row>
        <row r="67">
          <cell r="B67" t="str">
            <v>통신설비공</v>
          </cell>
          <cell r="C67">
            <v>73094</v>
          </cell>
        </row>
        <row r="68">
          <cell r="B68" t="str">
            <v>통신내선공</v>
          </cell>
          <cell r="C68">
            <v>57615</v>
          </cell>
        </row>
        <row r="69">
          <cell r="B69" t="str">
            <v>통신케이블공</v>
          </cell>
          <cell r="C69">
            <v>90922</v>
          </cell>
        </row>
        <row r="70">
          <cell r="B70" t="str">
            <v>무선안테나공</v>
          </cell>
          <cell r="C70">
            <v>94774</v>
          </cell>
        </row>
        <row r="71">
          <cell r="B71" t="str">
            <v>작업반장</v>
          </cell>
          <cell r="C71">
            <v>56993</v>
          </cell>
        </row>
        <row r="72">
          <cell r="B72" t="str">
            <v>목도</v>
          </cell>
          <cell r="C72">
            <v>65769</v>
          </cell>
        </row>
        <row r="73">
          <cell r="B73" t="str">
            <v>조력공</v>
          </cell>
          <cell r="C73">
            <v>41366</v>
          </cell>
        </row>
        <row r="74">
          <cell r="B74" t="str">
            <v>특별인부</v>
          </cell>
          <cell r="C74">
            <v>52232</v>
          </cell>
        </row>
        <row r="75">
          <cell r="B75" t="str">
            <v>보통인부</v>
          </cell>
          <cell r="C75">
            <v>37483</v>
          </cell>
        </row>
        <row r="76">
          <cell r="B76" t="str">
            <v>건설기계운전기사</v>
          </cell>
          <cell r="C76">
            <v>55245</v>
          </cell>
        </row>
        <row r="77">
          <cell r="B77" t="str">
            <v>중기조장</v>
          </cell>
          <cell r="C77">
            <v>63182</v>
          </cell>
        </row>
        <row r="78">
          <cell r="B78" t="str">
            <v>운전사(운반차)</v>
          </cell>
          <cell r="C78">
            <v>54064</v>
          </cell>
        </row>
        <row r="79">
          <cell r="B79" t="str">
            <v>운전사(기계)</v>
          </cell>
          <cell r="C79">
            <v>47406</v>
          </cell>
        </row>
        <row r="80">
          <cell r="B80" t="str">
            <v>중기운전조수</v>
          </cell>
          <cell r="C80">
            <v>43082</v>
          </cell>
        </row>
        <row r="81">
          <cell r="B81" t="str">
            <v>고급선원</v>
          </cell>
          <cell r="C81">
            <v>64818</v>
          </cell>
        </row>
        <row r="82">
          <cell r="B82" t="str">
            <v>보통선원</v>
          </cell>
          <cell r="C82">
            <v>48040</v>
          </cell>
        </row>
        <row r="83">
          <cell r="B83" t="str">
            <v>선부</v>
          </cell>
          <cell r="C83">
            <v>40659</v>
          </cell>
        </row>
        <row r="84">
          <cell r="B84" t="str">
            <v>준설선선장</v>
          </cell>
          <cell r="C84">
            <v>73997</v>
          </cell>
        </row>
        <row r="85">
          <cell r="B85" t="str">
            <v>준설선기관장</v>
          </cell>
          <cell r="C85">
            <v>70014</v>
          </cell>
        </row>
        <row r="86">
          <cell r="B86" t="str">
            <v>준설선기관사</v>
          </cell>
          <cell r="C86">
            <v>56766</v>
          </cell>
        </row>
        <row r="87">
          <cell r="B87" t="str">
            <v>준설선운전사</v>
          </cell>
          <cell r="C87">
            <v>54405</v>
          </cell>
        </row>
        <row r="88">
          <cell r="B88" t="str">
            <v>준설선전기사</v>
          </cell>
          <cell r="C88">
            <v>56004</v>
          </cell>
        </row>
        <row r="89">
          <cell r="B89" t="str">
            <v>기계설치공</v>
          </cell>
          <cell r="C89">
            <v>54111</v>
          </cell>
        </row>
        <row r="90">
          <cell r="B90" t="str">
            <v>기계공</v>
          </cell>
          <cell r="C90">
            <v>45607</v>
          </cell>
        </row>
        <row r="91">
          <cell r="B91" t="str">
            <v>현도사</v>
          </cell>
          <cell r="C91" t="str">
            <v>-</v>
          </cell>
        </row>
        <row r="92">
          <cell r="B92" t="str">
            <v>제도사</v>
          </cell>
          <cell r="C92">
            <v>52322</v>
          </cell>
        </row>
        <row r="93">
          <cell r="B93" t="str">
            <v>시험사1급</v>
          </cell>
          <cell r="C93">
            <v>50610</v>
          </cell>
        </row>
        <row r="94">
          <cell r="B94" t="str">
            <v>시험사2급</v>
          </cell>
          <cell r="C94">
            <v>39180</v>
          </cell>
        </row>
        <row r="95">
          <cell r="B95" t="str">
            <v>시험보조수</v>
          </cell>
          <cell r="C95">
            <v>29385</v>
          </cell>
        </row>
        <row r="96">
          <cell r="B96" t="str">
            <v>유리공</v>
          </cell>
          <cell r="C96">
            <v>60295</v>
          </cell>
        </row>
        <row r="97">
          <cell r="B97" t="str">
            <v>함석공</v>
          </cell>
          <cell r="C97">
            <v>62933</v>
          </cell>
        </row>
        <row r="98">
          <cell r="B98" t="str">
            <v>용접공(일반)</v>
          </cell>
          <cell r="C98">
            <v>58758</v>
          </cell>
        </row>
        <row r="99">
          <cell r="B99" t="str">
            <v>닥트공</v>
          </cell>
          <cell r="C99">
            <v>47697</v>
          </cell>
        </row>
        <row r="100">
          <cell r="B100" t="str">
            <v>할석공</v>
          </cell>
          <cell r="C100">
            <v>66464</v>
          </cell>
        </row>
        <row r="101">
          <cell r="B101" t="str">
            <v>제철축로공</v>
          </cell>
          <cell r="C101">
            <v>92761</v>
          </cell>
        </row>
        <row r="102">
          <cell r="B102" t="str">
            <v>지적기사1급</v>
          </cell>
          <cell r="C102">
            <v>93249</v>
          </cell>
        </row>
        <row r="103">
          <cell r="B103" t="str">
            <v>지적기사2급</v>
          </cell>
          <cell r="C103">
            <v>77363</v>
          </cell>
        </row>
        <row r="104">
          <cell r="B104" t="str">
            <v>지적기능사1급</v>
          </cell>
          <cell r="C104">
            <v>55223</v>
          </cell>
        </row>
        <row r="105">
          <cell r="B105" t="str">
            <v>지적기능사2급</v>
          </cell>
          <cell r="C105">
            <v>42030</v>
          </cell>
        </row>
        <row r="106">
          <cell r="B106" t="str">
            <v>S/W시험기사</v>
          </cell>
          <cell r="C106">
            <v>91329</v>
          </cell>
        </row>
        <row r="107">
          <cell r="B107" t="str">
            <v>고급기술자</v>
          </cell>
          <cell r="C107">
            <v>118674</v>
          </cell>
        </row>
        <row r="108">
          <cell r="B108" t="str">
            <v>중급기술자</v>
          </cell>
          <cell r="C108">
            <v>96387</v>
          </cell>
        </row>
        <row r="109">
          <cell r="B109" t="str">
            <v>초급기술자</v>
          </cell>
          <cell r="C109">
            <v>69746</v>
          </cell>
        </row>
        <row r="110">
          <cell r="B110" t="str">
            <v>중급기능사</v>
          </cell>
          <cell r="C110">
            <v>62505</v>
          </cell>
        </row>
        <row r="111">
          <cell r="B111" t="str">
            <v>초급기능사</v>
          </cell>
          <cell r="C111">
            <v>52348</v>
          </cell>
        </row>
      </sheetData>
      <sheetData sheetId="4">
        <row r="2">
          <cell r="E2" t="str">
            <v>가설휀스1.45*1.8</v>
          </cell>
          <cell r="F2">
            <v>6000</v>
          </cell>
          <cell r="H2">
            <v>6000</v>
          </cell>
        </row>
        <row r="3">
          <cell r="E3" t="str">
            <v>각재3.6*4.5*4.5</v>
          </cell>
          <cell r="F3">
            <v>239520</v>
          </cell>
          <cell r="G3" t="str">
            <v>포함</v>
          </cell>
          <cell r="H3">
            <v>217745</v>
          </cell>
        </row>
        <row r="4">
          <cell r="E4" t="str">
            <v>결속선#20(0.9mm)</v>
          </cell>
          <cell r="F4">
            <v>630</v>
          </cell>
          <cell r="H4">
            <v>630</v>
          </cell>
        </row>
        <row r="5">
          <cell r="E5" t="str">
            <v>경계석보차A</v>
          </cell>
          <cell r="F5">
            <v>3500</v>
          </cell>
          <cell r="H5">
            <v>3500</v>
          </cell>
        </row>
        <row r="6">
          <cell r="E6" t="str">
            <v>경계석보차B</v>
          </cell>
          <cell r="F6">
            <v>4500</v>
          </cell>
          <cell r="H6">
            <v>4500</v>
          </cell>
        </row>
        <row r="7">
          <cell r="E7" t="str">
            <v>경계석보차C</v>
          </cell>
          <cell r="F7">
            <v>6100</v>
          </cell>
          <cell r="H7">
            <v>6100</v>
          </cell>
        </row>
        <row r="8">
          <cell r="E8" t="str">
            <v>경계석도로SA</v>
          </cell>
          <cell r="F8">
            <v>2000</v>
          </cell>
          <cell r="H8">
            <v>2000</v>
          </cell>
        </row>
        <row r="9">
          <cell r="E9" t="str">
            <v>경계석횡단용(180*200(100)*1000)</v>
          </cell>
          <cell r="F9">
            <v>19190</v>
          </cell>
          <cell r="H9">
            <v>19190</v>
          </cell>
        </row>
        <row r="10">
          <cell r="E10" t="str">
            <v>고압호스</v>
          </cell>
          <cell r="F10">
            <v>6200</v>
          </cell>
          <cell r="H10">
            <v>6200</v>
          </cell>
        </row>
        <row r="11">
          <cell r="E11" t="str">
            <v>높이조절재대20</v>
          </cell>
          <cell r="F11">
            <v>19000</v>
          </cell>
          <cell r="H11">
            <v>19000</v>
          </cell>
        </row>
        <row r="12">
          <cell r="E12" t="str">
            <v>높이조절재대50</v>
          </cell>
          <cell r="F12">
            <v>33500</v>
          </cell>
          <cell r="H12">
            <v>33500</v>
          </cell>
        </row>
        <row r="13">
          <cell r="E13" t="str">
            <v>높이조절재사각20</v>
          </cell>
          <cell r="F13">
            <v>18000</v>
          </cell>
          <cell r="H13">
            <v>18000</v>
          </cell>
        </row>
        <row r="14">
          <cell r="E14" t="str">
            <v>높이조절재사각50</v>
          </cell>
          <cell r="F14">
            <v>31000</v>
          </cell>
          <cell r="H14">
            <v>31000</v>
          </cell>
        </row>
        <row r="15">
          <cell r="E15" t="str">
            <v>높이조절재소20</v>
          </cell>
          <cell r="F15">
            <v>13000</v>
          </cell>
          <cell r="H15">
            <v>13000</v>
          </cell>
        </row>
        <row r="16">
          <cell r="E16" t="str">
            <v>높이조절재소50</v>
          </cell>
          <cell r="F16">
            <v>27000</v>
          </cell>
          <cell r="H16">
            <v>27000</v>
          </cell>
        </row>
        <row r="17">
          <cell r="E17" t="str">
            <v>높이조절재중20</v>
          </cell>
          <cell r="F17">
            <v>17500</v>
          </cell>
          <cell r="H17">
            <v>17500</v>
          </cell>
        </row>
        <row r="18">
          <cell r="E18" t="str">
            <v>높이조절재중50</v>
          </cell>
          <cell r="F18">
            <v>31000</v>
          </cell>
          <cell r="H18">
            <v>31000</v>
          </cell>
        </row>
        <row r="19">
          <cell r="E19" t="str">
            <v>도로표지병앵커형</v>
          </cell>
          <cell r="F19">
            <v>15500</v>
          </cell>
          <cell r="H19">
            <v>15500</v>
          </cell>
        </row>
        <row r="20">
          <cell r="E20" t="str">
            <v>레미콘25-180-8</v>
          </cell>
          <cell r="F20">
            <v>40940</v>
          </cell>
          <cell r="H20">
            <v>40940</v>
          </cell>
        </row>
        <row r="21">
          <cell r="E21" t="str">
            <v>레미콘40-180-8</v>
          </cell>
          <cell r="F21">
            <v>39450</v>
          </cell>
          <cell r="H21">
            <v>39450</v>
          </cell>
        </row>
        <row r="22">
          <cell r="E22" t="str">
            <v>레미콘40-240-8</v>
          </cell>
          <cell r="F22">
            <v>44930</v>
          </cell>
          <cell r="H22">
            <v>44930</v>
          </cell>
        </row>
        <row r="23">
          <cell r="E23" t="str">
            <v>맨홀뚜껑Φ648</v>
          </cell>
          <cell r="F23">
            <v>120000</v>
          </cell>
          <cell r="H23">
            <v>120000</v>
          </cell>
        </row>
        <row r="24">
          <cell r="E24" t="str">
            <v>모래건조,거친모래</v>
          </cell>
          <cell r="F24">
            <v>100</v>
          </cell>
          <cell r="H24">
            <v>100</v>
          </cell>
        </row>
        <row r="25">
          <cell r="E25" t="str">
            <v>모래해사</v>
          </cell>
          <cell r="F25">
            <v>5700</v>
          </cell>
          <cell r="H25">
            <v>5700</v>
          </cell>
        </row>
        <row r="26">
          <cell r="E26" t="str">
            <v>못N38</v>
          </cell>
          <cell r="F26">
            <v>616</v>
          </cell>
          <cell r="H26">
            <v>616</v>
          </cell>
        </row>
        <row r="27">
          <cell r="E27" t="str">
            <v>물</v>
          </cell>
          <cell r="F27">
            <v>1010</v>
          </cell>
          <cell r="H27">
            <v>1010</v>
          </cell>
        </row>
        <row r="28">
          <cell r="E28" t="str">
            <v>박리제중유</v>
          </cell>
          <cell r="F28">
            <v>273.98</v>
          </cell>
          <cell r="G28" t="str">
            <v>포함</v>
          </cell>
          <cell r="H28">
            <v>249</v>
          </cell>
        </row>
        <row r="29">
          <cell r="E29" t="str">
            <v>받침대Φ648</v>
          </cell>
          <cell r="F29">
            <v>51430</v>
          </cell>
          <cell r="H29">
            <v>51430</v>
          </cell>
        </row>
        <row r="30">
          <cell r="E30" t="str">
            <v>보도블럭S형(회색)</v>
          </cell>
          <cell r="F30">
            <v>7100</v>
          </cell>
          <cell r="H30">
            <v>7100</v>
          </cell>
        </row>
        <row r="31">
          <cell r="E31" t="str">
            <v>보도블럭I형(녹색)</v>
          </cell>
          <cell r="F31">
            <v>9500</v>
          </cell>
          <cell r="H31">
            <v>9500</v>
          </cell>
        </row>
        <row r="32">
          <cell r="E32" t="str">
            <v>보도블럭점자(황색)</v>
          </cell>
          <cell r="F32">
            <v>11000</v>
          </cell>
          <cell r="H32">
            <v>11000</v>
          </cell>
        </row>
        <row r="33">
          <cell r="E33" t="str">
            <v>블레이드D320-400,t3.2</v>
          </cell>
          <cell r="F33">
            <v>182000</v>
          </cell>
          <cell r="H33">
            <v>182000</v>
          </cell>
        </row>
        <row r="34">
          <cell r="E34" t="str">
            <v>산소</v>
          </cell>
          <cell r="F34">
            <v>350</v>
          </cell>
          <cell r="H34">
            <v>350</v>
          </cell>
        </row>
        <row r="35">
          <cell r="E35" t="str">
            <v>셑트앵커Φ13</v>
          </cell>
          <cell r="F35">
            <v>150</v>
          </cell>
          <cell r="H35">
            <v>150</v>
          </cell>
        </row>
        <row r="36">
          <cell r="E36" t="str">
            <v>쇄석자갈25mm</v>
          </cell>
          <cell r="F36">
            <v>11500</v>
          </cell>
          <cell r="H36">
            <v>11500</v>
          </cell>
        </row>
        <row r="37">
          <cell r="E37" t="str">
            <v>쇄석자갈40mm</v>
          </cell>
          <cell r="F37">
            <v>10500</v>
          </cell>
          <cell r="H37">
            <v>10500</v>
          </cell>
        </row>
        <row r="38">
          <cell r="E38" t="str">
            <v>수지콘크리트용</v>
          </cell>
          <cell r="F38">
            <v>7500</v>
          </cell>
          <cell r="H38">
            <v>7500</v>
          </cell>
        </row>
        <row r="39">
          <cell r="E39" t="str">
            <v>수지포장용</v>
          </cell>
          <cell r="F39">
            <v>7500</v>
          </cell>
          <cell r="H39">
            <v>7500</v>
          </cell>
        </row>
        <row r="40">
          <cell r="E40" t="str">
            <v>스틸그레이팅1000*1000*70</v>
          </cell>
          <cell r="F40">
            <v>152100</v>
          </cell>
          <cell r="H40">
            <v>152100</v>
          </cell>
        </row>
        <row r="41">
          <cell r="E41" t="str">
            <v>스틸그레이팅300*995</v>
          </cell>
          <cell r="F41">
            <v>22400</v>
          </cell>
          <cell r="H41">
            <v>22400</v>
          </cell>
        </row>
        <row r="42">
          <cell r="E42" t="str">
            <v>스틸그레이팅400*995</v>
          </cell>
          <cell r="F42">
            <v>32300</v>
          </cell>
          <cell r="H42">
            <v>32300</v>
          </cell>
        </row>
        <row r="43">
          <cell r="E43" t="str">
            <v>슬리브SUS316-250MM</v>
          </cell>
          <cell r="F43">
            <v>100000</v>
          </cell>
          <cell r="H43">
            <v>100000</v>
          </cell>
        </row>
        <row r="44">
          <cell r="E44" t="str">
            <v>슬리브SUS316-300MM</v>
          </cell>
          <cell r="F44">
            <v>110000</v>
          </cell>
          <cell r="H44">
            <v>110000</v>
          </cell>
        </row>
        <row r="45">
          <cell r="E45" t="str">
            <v>슬리브SUS316-450MM</v>
          </cell>
          <cell r="F45">
            <v>173000</v>
          </cell>
          <cell r="H45">
            <v>173000</v>
          </cell>
        </row>
        <row r="46">
          <cell r="E46" t="str">
            <v>슬리브SUS316-500MM</v>
          </cell>
          <cell r="F46">
            <v>177000</v>
          </cell>
          <cell r="H46">
            <v>177000</v>
          </cell>
        </row>
        <row r="47">
          <cell r="E47" t="str">
            <v>슬리브SUS316-600MM</v>
          </cell>
          <cell r="F47">
            <v>210000</v>
          </cell>
          <cell r="H47">
            <v>210000</v>
          </cell>
        </row>
        <row r="48">
          <cell r="E48" t="str">
            <v>슬리브SUS316-700MM</v>
          </cell>
          <cell r="F48">
            <v>228000</v>
          </cell>
          <cell r="H48">
            <v>228000</v>
          </cell>
        </row>
        <row r="49">
          <cell r="E49" t="str">
            <v>슬리브SUS316-800MM</v>
          </cell>
          <cell r="F49">
            <v>330000</v>
          </cell>
          <cell r="H49">
            <v>330000</v>
          </cell>
        </row>
        <row r="50">
          <cell r="E50" t="str">
            <v>시멘트40kg</v>
          </cell>
          <cell r="F50">
            <v>3800</v>
          </cell>
          <cell r="G50" t="str">
            <v>포함</v>
          </cell>
          <cell r="H50">
            <v>3454</v>
          </cell>
        </row>
        <row r="51">
          <cell r="E51" t="str">
            <v>신너</v>
          </cell>
          <cell r="F51">
            <v>1328</v>
          </cell>
          <cell r="H51">
            <v>1328</v>
          </cell>
        </row>
        <row r="52">
          <cell r="E52" t="str">
            <v>아세틸렌</v>
          </cell>
          <cell r="F52">
            <v>8000</v>
          </cell>
          <cell r="H52">
            <v>8000</v>
          </cell>
        </row>
        <row r="53">
          <cell r="E53" t="str">
            <v>아스콘#467</v>
          </cell>
          <cell r="F53">
            <v>30500</v>
          </cell>
          <cell r="H53">
            <v>30500</v>
          </cell>
        </row>
        <row r="54">
          <cell r="E54" t="str">
            <v>아스콘#78</v>
          </cell>
          <cell r="F54">
            <v>35500</v>
          </cell>
          <cell r="H54">
            <v>35500</v>
          </cell>
        </row>
        <row r="55">
          <cell r="E55" t="str">
            <v>아스콘상온형 3mm</v>
          </cell>
          <cell r="F55">
            <v>500</v>
          </cell>
          <cell r="H55">
            <v>500</v>
          </cell>
        </row>
        <row r="56">
          <cell r="E56" t="str">
            <v>아스팔트유제MC-3</v>
          </cell>
          <cell r="F56">
            <v>69000</v>
          </cell>
          <cell r="H56">
            <v>80000</v>
          </cell>
        </row>
        <row r="57">
          <cell r="E57" t="str">
            <v>아스팔트유제RSC-4</v>
          </cell>
          <cell r="F57">
            <v>52000</v>
          </cell>
          <cell r="H57">
            <v>57000</v>
          </cell>
        </row>
        <row r="58">
          <cell r="E58" t="str">
            <v>용접봉Φ4mm</v>
          </cell>
          <cell r="F58">
            <v>8170</v>
          </cell>
          <cell r="H58">
            <v>8170</v>
          </cell>
        </row>
        <row r="59">
          <cell r="E59" t="str">
            <v>용착성도료(백색)도로표지용</v>
          </cell>
          <cell r="F59">
            <v>1050</v>
          </cell>
          <cell r="H59">
            <v>1050</v>
          </cell>
        </row>
        <row r="60">
          <cell r="E60" t="str">
            <v>용착성도료(황색)도로표지용</v>
          </cell>
          <cell r="F60">
            <v>1100</v>
          </cell>
          <cell r="H60">
            <v>1100</v>
          </cell>
        </row>
        <row r="61">
          <cell r="E61" t="str">
            <v>유리섬유F58-C38</v>
          </cell>
          <cell r="F61">
            <v>5000</v>
          </cell>
          <cell r="H61">
            <v>5000</v>
          </cell>
        </row>
        <row r="62">
          <cell r="E62" t="str">
            <v>유리알KSL2521</v>
          </cell>
          <cell r="F62">
            <v>900</v>
          </cell>
          <cell r="H62">
            <v>900</v>
          </cell>
        </row>
        <row r="63">
          <cell r="E63" t="str">
            <v>이형철근(SD30)D13</v>
          </cell>
          <cell r="F63">
            <v>295000</v>
          </cell>
          <cell r="H63">
            <v>295000</v>
          </cell>
        </row>
        <row r="64">
          <cell r="E64" t="str">
            <v>이형철근(SD30)D16</v>
          </cell>
          <cell r="F64">
            <v>290000</v>
          </cell>
          <cell r="H64">
            <v>290000</v>
          </cell>
        </row>
        <row r="65">
          <cell r="E65" t="str">
            <v>이형철근(SD30)D19</v>
          </cell>
          <cell r="F65">
            <v>290000</v>
          </cell>
          <cell r="H65">
            <v>290000</v>
          </cell>
        </row>
        <row r="66">
          <cell r="E66" t="str">
            <v>인화지</v>
          </cell>
          <cell r="F66">
            <v>170</v>
          </cell>
          <cell r="G66" t="str">
            <v>포함</v>
          </cell>
          <cell r="H66">
            <v>154</v>
          </cell>
        </row>
        <row r="67">
          <cell r="E67" t="str">
            <v>자갈건조25mm</v>
          </cell>
          <cell r="F67">
            <v>100</v>
          </cell>
          <cell r="H67">
            <v>100</v>
          </cell>
        </row>
        <row r="68">
          <cell r="E68" t="str">
            <v>접착제도로설치용</v>
          </cell>
          <cell r="F68">
            <v>7500</v>
          </cell>
          <cell r="H68">
            <v>7500</v>
          </cell>
        </row>
        <row r="69">
          <cell r="E69" t="str">
            <v>조합페인트백색1급</v>
          </cell>
          <cell r="F69">
            <v>4536</v>
          </cell>
          <cell r="H69">
            <v>4536</v>
          </cell>
        </row>
        <row r="70">
          <cell r="E70" t="str">
            <v>조합페인트백색2급</v>
          </cell>
          <cell r="F70">
            <v>3220</v>
          </cell>
          <cell r="H70">
            <v>3220</v>
          </cell>
        </row>
        <row r="71">
          <cell r="E71" t="str">
            <v>집수받이뚜껑500*500*70</v>
          </cell>
          <cell r="F71">
            <v>60000</v>
          </cell>
          <cell r="H71">
            <v>60000</v>
          </cell>
        </row>
        <row r="72">
          <cell r="E72" t="str">
            <v>차단하수도뚜껑500*500*70</v>
          </cell>
          <cell r="F72">
            <v>54400</v>
          </cell>
          <cell r="H72">
            <v>54400</v>
          </cell>
        </row>
        <row r="73">
          <cell r="E73" t="str">
            <v>철선#8</v>
          </cell>
          <cell r="F73">
            <v>510</v>
          </cell>
          <cell r="H73">
            <v>510</v>
          </cell>
        </row>
        <row r="74">
          <cell r="E74" t="str">
            <v>충진재플라이애시</v>
          </cell>
          <cell r="F74">
            <v>65</v>
          </cell>
          <cell r="H74">
            <v>65</v>
          </cell>
        </row>
        <row r="75">
          <cell r="E75" t="str">
            <v>프라이머용착형</v>
          </cell>
          <cell r="F75">
            <v>2080</v>
          </cell>
          <cell r="H75">
            <v>2080</v>
          </cell>
        </row>
        <row r="76">
          <cell r="E76" t="str">
            <v>프로판가스일반용</v>
          </cell>
          <cell r="F76">
            <v>740</v>
          </cell>
          <cell r="H76">
            <v>740</v>
          </cell>
        </row>
        <row r="77">
          <cell r="E77" t="str">
            <v>퓰륨관500*500</v>
          </cell>
          <cell r="F77">
            <v>63410</v>
          </cell>
          <cell r="H77">
            <v>63410</v>
          </cell>
        </row>
        <row r="78">
          <cell r="E78" t="str">
            <v>퓰륨관뚜껑B=500</v>
          </cell>
          <cell r="F78">
            <v>9540</v>
          </cell>
          <cell r="H78">
            <v>9540</v>
          </cell>
        </row>
        <row r="79">
          <cell r="E79" t="str">
            <v>퓰륨관뚜껑B=800</v>
          </cell>
          <cell r="F79">
            <v>14500</v>
          </cell>
          <cell r="H79">
            <v>14500</v>
          </cell>
        </row>
        <row r="80">
          <cell r="E80" t="str">
            <v>합판12mm내수</v>
          </cell>
          <cell r="F80">
            <v>5554</v>
          </cell>
          <cell r="H80">
            <v>5554</v>
          </cell>
        </row>
        <row r="81">
          <cell r="E81" t="str">
            <v>혼합골재40mm</v>
          </cell>
          <cell r="F81">
            <v>9500</v>
          </cell>
          <cell r="H81">
            <v>9500</v>
          </cell>
        </row>
        <row r="82">
          <cell r="E82" t="str">
            <v>혼합골재75mm</v>
          </cell>
          <cell r="F82">
            <v>8500</v>
          </cell>
          <cell r="H82">
            <v>8500</v>
          </cell>
        </row>
        <row r="83">
          <cell r="E83" t="str">
            <v>휘발유저유황</v>
          </cell>
          <cell r="F83">
            <v>1194.1</v>
          </cell>
          <cell r="H83">
            <v>1194</v>
          </cell>
        </row>
        <row r="84">
          <cell r="E84" t="str">
            <v>흄관(소켓식)Φ1000</v>
          </cell>
          <cell r="F84">
            <v>187600</v>
          </cell>
          <cell r="H84">
            <v>187600</v>
          </cell>
        </row>
        <row r="85">
          <cell r="E85" t="str">
            <v>흄관(소켓식)Φ250</v>
          </cell>
          <cell r="F85">
            <v>26225</v>
          </cell>
          <cell r="H85">
            <v>26225</v>
          </cell>
        </row>
        <row r="86">
          <cell r="E86" t="str">
            <v>흄관(소켓식)Φ300</v>
          </cell>
          <cell r="F86">
            <v>33200</v>
          </cell>
          <cell r="H86">
            <v>33200</v>
          </cell>
        </row>
        <row r="87">
          <cell r="E87" t="str">
            <v>흄관(소켓식)Φ450</v>
          </cell>
          <cell r="F87">
            <v>40500</v>
          </cell>
          <cell r="H87">
            <v>40500</v>
          </cell>
        </row>
        <row r="88">
          <cell r="E88" t="str">
            <v>흄관(소켓식)Φ600</v>
          </cell>
          <cell r="F88">
            <v>66950</v>
          </cell>
          <cell r="H88">
            <v>66950</v>
          </cell>
        </row>
        <row r="89">
          <cell r="E89" t="str">
            <v>흄관(소켓식)Φ700</v>
          </cell>
          <cell r="F89">
            <v>90600</v>
          </cell>
          <cell r="H89">
            <v>90600</v>
          </cell>
        </row>
        <row r="90">
          <cell r="E90" t="str">
            <v>흄관(소켓식)Φ800</v>
          </cell>
          <cell r="F90">
            <v>118075</v>
          </cell>
          <cell r="H90">
            <v>118075</v>
          </cell>
        </row>
        <row r="91">
          <cell r="E91" t="str">
            <v>흄관(소켓식)Φ900</v>
          </cell>
          <cell r="F91">
            <v>150425</v>
          </cell>
          <cell r="H91">
            <v>150425</v>
          </cell>
        </row>
        <row r="92">
          <cell r="E92" t="str">
            <v>FRP수지K-6T</v>
          </cell>
          <cell r="F92">
            <v>55000</v>
          </cell>
          <cell r="H92">
            <v>55000</v>
          </cell>
        </row>
        <row r="93">
          <cell r="E93" t="str">
            <v>PE블럭육각A형</v>
          </cell>
          <cell r="F93">
            <v>6000</v>
          </cell>
          <cell r="H93">
            <v>6000</v>
          </cell>
        </row>
        <row r="94">
          <cell r="E94" t="str">
            <v>THP관Φ200</v>
          </cell>
          <cell r="F94">
            <v>3072</v>
          </cell>
          <cell r="H94">
            <v>3072</v>
          </cell>
        </row>
        <row r="95">
          <cell r="E95" t="str">
            <v>THP관Φ300</v>
          </cell>
          <cell r="F95">
            <v>5724</v>
          </cell>
          <cell r="H95">
            <v>5724</v>
          </cell>
        </row>
        <row r="117">
          <cell r="E117" t="str">
            <v/>
          </cell>
        </row>
      </sheetData>
      <sheetData sheetId="6">
        <row r="2">
          <cell r="D2" t="str">
            <v>시작</v>
          </cell>
          <cell r="G2" t="e">
            <v>#REF!</v>
          </cell>
          <cell r="I2" t="e">
            <v>#REF!</v>
          </cell>
          <cell r="K2" t="e">
            <v>#REF!</v>
          </cell>
          <cell r="M2" t="str">
            <v>M0000</v>
          </cell>
        </row>
        <row r="3">
          <cell r="D3" t="str">
            <v>콘크리트펌프차타설무근구조물, 50㎥미만</v>
          </cell>
          <cell r="F3" t="str">
            <v>㎥</v>
          </cell>
          <cell r="G3">
            <v>761.3</v>
          </cell>
          <cell r="H3" t="str">
            <v>소형고압블럭운반(6cm)구역화물6t, L=10km</v>
          </cell>
          <cell r="I3">
            <v>5847</v>
          </cell>
          <cell r="J3">
            <v>0</v>
          </cell>
          <cell r="K3">
            <v>6052.8</v>
          </cell>
          <cell r="L3">
            <v>1076</v>
          </cell>
          <cell r="M3" t="str">
            <v>M0064</v>
          </cell>
        </row>
        <row r="4">
          <cell r="D4" t="str">
            <v>인력운반토사</v>
          </cell>
          <cell r="F4" t="str">
            <v>㎥</v>
          </cell>
          <cell r="G4">
            <v>5847</v>
          </cell>
          <cell r="H4" t="str">
            <v>소형고압블럭운반(8cm)구역화물6t, L=10km</v>
          </cell>
          <cell r="I4">
            <v>6052.8</v>
          </cell>
          <cell r="J4">
            <v>0</v>
          </cell>
          <cell r="K4" t="e">
            <v>#NAME?</v>
          </cell>
          <cell r="L4">
            <v>1455.8</v>
          </cell>
          <cell r="M4" t="str">
            <v>M0070</v>
          </cell>
        </row>
        <row r="5">
          <cell r="D5" t="str">
            <v>시멘트운반구역화물6t, L=10km</v>
          </cell>
          <cell r="F5" t="str">
            <v>포</v>
          </cell>
          <cell r="G5">
            <v>0</v>
          </cell>
          <cell r="H5" t="str">
            <v>소형고압블럭운반(6cm)구역화물8t, L=10km</v>
          </cell>
          <cell r="I5">
            <v>178.6</v>
          </cell>
          <cell r="J5">
            <v>0</v>
          </cell>
          <cell r="K5">
            <v>330</v>
          </cell>
          <cell r="L5">
            <v>998.8</v>
          </cell>
          <cell r="M5" t="str">
            <v>M0128-어-06</v>
          </cell>
        </row>
        <row r="6">
          <cell r="D6" t="str">
            <v>시멘트운반구역화물8t, L=10km</v>
          </cell>
          <cell r="F6" t="str">
            <v>포</v>
          </cell>
          <cell r="G6">
            <v>0</v>
          </cell>
          <cell r="H6" t="str">
            <v>소형고압블럭운반(8cm)구역화물8t, L=10km</v>
          </cell>
          <cell r="I6">
            <v>178.6</v>
          </cell>
          <cell r="J6">
            <v>0</v>
          </cell>
          <cell r="K6">
            <v>304.6</v>
          </cell>
          <cell r="L6">
            <v>1353.9</v>
          </cell>
          <cell r="M6" t="str">
            <v>M0128-어-08</v>
          </cell>
        </row>
        <row r="7">
          <cell r="D7" t="str">
            <v>시멘트운반구역화물11t, L=10km</v>
          </cell>
          <cell r="F7" t="str">
            <v>포</v>
          </cell>
          <cell r="G7">
            <v>0</v>
          </cell>
          <cell r="H7" t="str">
            <v>소형고압블럭운반(6cm)구역화물11t, L=10km</v>
          </cell>
          <cell r="I7">
            <v>178.6</v>
          </cell>
          <cell r="J7">
            <v>0</v>
          </cell>
          <cell r="K7">
            <v>304.3</v>
          </cell>
          <cell r="L7">
            <v>996.3</v>
          </cell>
          <cell r="M7" t="str">
            <v>M0128-어-11</v>
          </cell>
        </row>
        <row r="8">
          <cell r="D8" t="str">
            <v>경계석운반(보차A)구역화물6t, L=10km</v>
          </cell>
          <cell r="F8" t="str">
            <v>개</v>
          </cell>
          <cell r="G8">
            <v>0</v>
          </cell>
          <cell r="H8" t="str">
            <v>소형고압블럭운반(8cm)구역화물11t, L=10km</v>
          </cell>
          <cell r="I8">
            <v>343.6</v>
          </cell>
          <cell r="J8">
            <v>0</v>
          </cell>
          <cell r="K8">
            <v>603.6</v>
          </cell>
          <cell r="L8">
            <v>1349.8</v>
          </cell>
          <cell r="M8" t="str">
            <v>M0128-경-61</v>
          </cell>
        </row>
        <row r="9">
          <cell r="D9" t="str">
            <v>경계석운반(보차B)구역화물6t, L=10km</v>
          </cell>
          <cell r="F9" t="str">
            <v>개</v>
          </cell>
          <cell r="G9">
            <v>0</v>
          </cell>
          <cell r="H9" t="str">
            <v>시멘트운반구역화물6t, L=10km</v>
          </cell>
          <cell r="I9">
            <v>496.3</v>
          </cell>
          <cell r="J9">
            <v>0</v>
          </cell>
          <cell r="K9">
            <v>916.6</v>
          </cell>
          <cell r="L9">
            <v>330</v>
          </cell>
          <cell r="M9" t="str">
            <v>M0128-경-62</v>
          </cell>
        </row>
        <row r="10">
          <cell r="D10" t="str">
            <v>경계석운반(보차C)구역화물6t, L=10km</v>
          </cell>
          <cell r="F10" t="str">
            <v>개</v>
          </cell>
          <cell r="G10">
            <v>0</v>
          </cell>
          <cell r="H10" t="str">
            <v>시멘트운반구역화물8t, L=10km</v>
          </cell>
          <cell r="I10">
            <v>638.1</v>
          </cell>
          <cell r="J10">
            <v>0</v>
          </cell>
          <cell r="K10">
            <v>1151.1</v>
          </cell>
          <cell r="L10">
            <v>304.6</v>
          </cell>
          <cell r="M10" t="str">
            <v>M0128-경-63</v>
          </cell>
        </row>
        <row r="11">
          <cell r="D11" t="str">
            <v>경계석운반(도로SA)구역화물6t, L=10km</v>
          </cell>
          <cell r="F11" t="str">
            <v>개</v>
          </cell>
          <cell r="G11">
            <v>0</v>
          </cell>
          <cell r="H11" t="str">
            <v>시멘트운반구역화물11t, L=10km</v>
          </cell>
          <cell r="I11">
            <v>159.5</v>
          </cell>
          <cell r="J11">
            <v>0</v>
          </cell>
          <cell r="K11">
            <v>289.4</v>
          </cell>
          <cell r="L11">
            <v>304.3</v>
          </cell>
          <cell r="M11" t="str">
            <v>M0128-경-64</v>
          </cell>
        </row>
        <row r="12">
          <cell r="D12" t="str">
            <v>경계석운반(도로SB)구역화물6t, L=10km</v>
          </cell>
          <cell r="F12" t="str">
            <v>개</v>
          </cell>
          <cell r="G12">
            <v>0</v>
          </cell>
          <cell r="H12" t="str">
            <v>콘크리트펌프차타설(붐타설)무근, 21, 50㎥미만</v>
          </cell>
          <cell r="I12">
            <v>194.2</v>
          </cell>
          <cell r="J12">
            <v>521.6</v>
          </cell>
          <cell r="K12">
            <v>348.5</v>
          </cell>
          <cell r="L12">
            <v>3434.2</v>
          </cell>
          <cell r="M12" t="str">
            <v>M0128-경-65</v>
          </cell>
        </row>
        <row r="13">
          <cell r="D13" t="str">
            <v>경계석운반(도로SC)구역화물6t, L=10km</v>
          </cell>
          <cell r="F13" t="str">
            <v>개</v>
          </cell>
          <cell r="G13">
            <v>0</v>
          </cell>
          <cell r="H13" t="str">
            <v>콘크리트펌프차타설(붐타설)무근, 21, 50㎥-100㎥</v>
          </cell>
          <cell r="I13">
            <v>235</v>
          </cell>
          <cell r="J13">
            <v>367.7</v>
          </cell>
          <cell r="K13">
            <v>430.4</v>
          </cell>
          <cell r="L13">
            <v>2421.1</v>
          </cell>
          <cell r="M13" t="str">
            <v>M0128-경-66</v>
          </cell>
        </row>
        <row r="14">
          <cell r="D14" t="str">
            <v>경계석운반(보차A)구역화물8t, L=10km</v>
          </cell>
          <cell r="F14" t="str">
            <v>개</v>
          </cell>
          <cell r="G14">
            <v>0</v>
          </cell>
          <cell r="H14" t="str">
            <v>콘크리트펌프차타설(붐타설)무근, 21, 100㎥이상</v>
          </cell>
          <cell r="I14">
            <v>343.6</v>
          </cell>
          <cell r="J14">
            <v>313</v>
          </cell>
          <cell r="K14">
            <v>558.9</v>
          </cell>
          <cell r="L14">
            <v>2060.5</v>
          </cell>
          <cell r="M14" t="str">
            <v>M0128-경-81</v>
          </cell>
        </row>
        <row r="15">
          <cell r="D15" t="str">
            <v>경계석운반(보차B)구역화물8t, L=10km</v>
          </cell>
          <cell r="F15" t="str">
            <v>개</v>
          </cell>
          <cell r="G15">
            <v>0</v>
          </cell>
          <cell r="H15" t="str">
            <v>콘크리트펌프차타설(붐타설)무근, 18, 50㎥미만</v>
          </cell>
          <cell r="I15">
            <v>496.3</v>
          </cell>
          <cell r="J15">
            <v>650.9</v>
          </cell>
          <cell r="K15">
            <v>846.2</v>
          </cell>
          <cell r="L15">
            <v>4285.2</v>
          </cell>
          <cell r="M15" t="str">
            <v>M0128-경-82</v>
          </cell>
        </row>
        <row r="16">
          <cell r="D16" t="str">
            <v>경계석운반(보차C)구역화물8t, L=10km</v>
          </cell>
          <cell r="F16" t="str">
            <v>개</v>
          </cell>
          <cell r="G16">
            <v>0</v>
          </cell>
          <cell r="H16" t="str">
            <v>콘크리트펌프차타설(붐타설)무근, 18, 50㎥-100㎥</v>
          </cell>
          <cell r="I16">
            <v>638.1</v>
          </cell>
          <cell r="J16">
            <v>459.7</v>
          </cell>
          <cell r="K16">
            <v>1050.4</v>
          </cell>
          <cell r="L16">
            <v>3026.4</v>
          </cell>
          <cell r="M16" t="str">
            <v>M0128-경-83</v>
          </cell>
        </row>
        <row r="17">
          <cell r="D17" t="str">
            <v>경계석운반(도로SA)구역화물8t, L=10km</v>
          </cell>
          <cell r="F17" t="str">
            <v>개</v>
          </cell>
          <cell r="G17">
            <v>0</v>
          </cell>
          <cell r="H17" t="str">
            <v>콘크리트펌프차타설(붐타설)무근, 18, 100㎥이상</v>
          </cell>
          <cell r="I17">
            <v>159.5</v>
          </cell>
          <cell r="J17">
            <v>391.2</v>
          </cell>
          <cell r="K17">
            <v>267.2</v>
          </cell>
          <cell r="L17">
            <v>2575.6</v>
          </cell>
          <cell r="M17" t="str">
            <v>M0128-경-84</v>
          </cell>
        </row>
        <row r="18">
          <cell r="D18" t="str">
            <v>경계석운반(도로SB)구역화물8t, L=10km</v>
          </cell>
          <cell r="F18" t="str">
            <v>개</v>
          </cell>
          <cell r="G18">
            <v>0</v>
          </cell>
          <cell r="H18" t="str">
            <v>콘크리트펌프차타설(붐타설)무근, 15, 50㎥미만</v>
          </cell>
          <cell r="I18">
            <v>194.2</v>
          </cell>
          <cell r="J18">
            <v>817.2</v>
          </cell>
          <cell r="K18">
            <v>320.6</v>
          </cell>
          <cell r="L18">
            <v>5380.3</v>
          </cell>
          <cell r="M18" t="str">
            <v>M0128-경-85</v>
          </cell>
        </row>
        <row r="19">
          <cell r="D19" t="str">
            <v>경계석운반(도로SC)구역화물8t, L=10km</v>
          </cell>
          <cell r="F19" t="str">
            <v>개</v>
          </cell>
          <cell r="G19">
            <v>0</v>
          </cell>
          <cell r="H19" t="str">
            <v>콘크리트펌프차타설(붐타설)무근, 15, 50㎥-100㎥</v>
          </cell>
          <cell r="I19">
            <v>235</v>
          </cell>
          <cell r="J19">
            <v>574.6</v>
          </cell>
          <cell r="K19">
            <v>398.2</v>
          </cell>
          <cell r="L19">
            <v>3783</v>
          </cell>
          <cell r="M19" t="str">
            <v>M0128-경-86</v>
          </cell>
        </row>
        <row r="20">
          <cell r="D20" t="str">
            <v>경계석운반(보차A)구역화물11t, L=10km</v>
          </cell>
          <cell r="F20" t="str">
            <v>개</v>
          </cell>
          <cell r="G20">
            <v>0</v>
          </cell>
          <cell r="H20" t="str">
            <v>콘크리트펌프차타설(붐타설)무근, 15, 100㎥이상</v>
          </cell>
          <cell r="I20">
            <v>343.6</v>
          </cell>
          <cell r="J20">
            <v>488.7</v>
          </cell>
          <cell r="K20">
            <v>557.9</v>
          </cell>
          <cell r="L20">
            <v>3217.4</v>
          </cell>
          <cell r="M20" t="str">
            <v>M0128-경-11</v>
          </cell>
        </row>
        <row r="21">
          <cell r="D21" t="str">
            <v>경계석운반(보차B)구역화물11t, L=10km</v>
          </cell>
          <cell r="F21" t="str">
            <v>개</v>
          </cell>
          <cell r="G21">
            <v>0</v>
          </cell>
          <cell r="H21" t="str">
            <v>콘크리트펌프차타설(붐타설)무근, 8-12, 50㎥미만</v>
          </cell>
          <cell r="I21">
            <v>496.3</v>
          </cell>
          <cell r="J21">
            <v>919.4</v>
          </cell>
          <cell r="K21">
            <v>845.3</v>
          </cell>
          <cell r="L21">
            <v>6052.8</v>
          </cell>
          <cell r="M21" t="str">
            <v>M0128-경-12</v>
          </cell>
        </row>
        <row r="22">
          <cell r="D22" t="str">
            <v>경계석운반(보차C)구역화물11t, L=10km</v>
          </cell>
          <cell r="F22" t="str">
            <v>개</v>
          </cell>
          <cell r="G22">
            <v>0</v>
          </cell>
          <cell r="H22" t="str">
            <v>콘크리트펌프차타설(붐타설)무근, 8-12, 50㎥-100㎥</v>
          </cell>
          <cell r="I22">
            <v>638.1</v>
          </cell>
          <cell r="J22">
            <v>648</v>
          </cell>
          <cell r="K22">
            <v>1046.1</v>
          </cell>
          <cell r="L22">
            <v>4266.3</v>
          </cell>
          <cell r="M22" t="str">
            <v>M0128-경-13</v>
          </cell>
        </row>
        <row r="23">
          <cell r="D23" t="str">
            <v>경계석운반(도로SA)구역화물11t, L=10km</v>
          </cell>
          <cell r="F23" t="str">
            <v>개</v>
          </cell>
          <cell r="G23">
            <v>0</v>
          </cell>
          <cell r="H23" t="str">
            <v>콘크리트펌프차타설(붐타설)무근, 8-12, 100㎥이상</v>
          </cell>
          <cell r="I23">
            <v>159.5</v>
          </cell>
          <cell r="J23">
            <v>550.9</v>
          </cell>
          <cell r="K23">
            <v>266.5</v>
          </cell>
          <cell r="L23">
            <v>3627.1</v>
          </cell>
          <cell r="M23" t="str">
            <v>M0128-경-14</v>
          </cell>
        </row>
        <row r="24">
          <cell r="D24" t="str">
            <v>경계석운반(도로SB)구역화물11t, L=10km</v>
          </cell>
          <cell r="F24" t="str">
            <v>개</v>
          </cell>
          <cell r="G24">
            <v>0</v>
          </cell>
          <cell r="H24" t="str">
            <v>콘크리트펌프차타설(붐타설)철근, 21, 50㎥미만</v>
          </cell>
          <cell r="I24">
            <v>194.2</v>
          </cell>
          <cell r="J24">
            <v>626</v>
          </cell>
          <cell r="K24">
            <v>320.6</v>
          </cell>
          <cell r="L24">
            <v>4121.1</v>
          </cell>
          <cell r="M24" t="str">
            <v>M0128-경-15</v>
          </cell>
        </row>
        <row r="25">
          <cell r="D25" t="str">
            <v>경계석운반(도로SC)구역화물11t, L=10km</v>
          </cell>
          <cell r="F25" t="str">
            <v>개</v>
          </cell>
          <cell r="G25">
            <v>0</v>
          </cell>
          <cell r="H25" t="str">
            <v>콘크리트펌프차타설(붐타설)철근, 21, 50㎥-100㎥</v>
          </cell>
          <cell r="I25">
            <v>235</v>
          </cell>
          <cell r="J25">
            <v>416.7</v>
          </cell>
          <cell r="K25">
            <v>396.6</v>
          </cell>
          <cell r="L25">
            <v>2743.5</v>
          </cell>
          <cell r="M25" t="str">
            <v>M0128-경-16</v>
          </cell>
        </row>
        <row r="26">
          <cell r="D26" t="str">
            <v>소형고압블럭운반(6cm)구역화물6t, L=10km</v>
          </cell>
          <cell r="F26" t="str">
            <v>㎡</v>
          </cell>
          <cell r="G26">
            <v>0</v>
          </cell>
          <cell r="H26" t="str">
            <v>콘크리트펌프차타설(붐타설)철근, 21, 100㎥이상</v>
          </cell>
          <cell r="I26">
            <v>587.7</v>
          </cell>
          <cell r="J26">
            <v>346.9</v>
          </cell>
          <cell r="K26">
            <v>1076</v>
          </cell>
          <cell r="L26">
            <v>2284.1</v>
          </cell>
          <cell r="M26" t="str">
            <v>M0128-고-66</v>
          </cell>
        </row>
        <row r="27">
          <cell r="D27" t="str">
            <v>소형고압블럭운반(8cm)구역화물6t, L=10km</v>
          </cell>
          <cell r="F27" t="str">
            <v>㎡</v>
          </cell>
          <cell r="G27">
            <v>0</v>
          </cell>
          <cell r="H27" t="str">
            <v>콘크리트펌프차타설(붐타설)철근, 18, 50㎥미만</v>
          </cell>
          <cell r="I27">
            <v>783.6</v>
          </cell>
          <cell r="J27">
            <v>782.5</v>
          </cell>
          <cell r="K27">
            <v>1455.8</v>
          </cell>
          <cell r="L27">
            <v>5151.3</v>
          </cell>
          <cell r="M27" t="str">
            <v>M0128-고-68</v>
          </cell>
        </row>
        <row r="28">
          <cell r="D28" t="str">
            <v>소형고압블럭운반(6cm)구역화물8t, L=10km</v>
          </cell>
          <cell r="F28" t="str">
            <v>㎡</v>
          </cell>
          <cell r="G28">
            <v>0</v>
          </cell>
          <cell r="H28" t="str">
            <v>콘크리트펌프차타설(붐타설)철근, 18, 50㎥-100㎥</v>
          </cell>
          <cell r="I28">
            <v>587.7</v>
          </cell>
          <cell r="J28">
            <v>523.5</v>
          </cell>
          <cell r="K28">
            <v>998.8</v>
          </cell>
          <cell r="L28">
            <v>3446.4</v>
          </cell>
          <cell r="M28" t="str">
            <v>M0128-고-86</v>
          </cell>
        </row>
        <row r="29">
          <cell r="D29" t="str">
            <v>소형고압블럭운반(8cm)구역화물8t, L=10km</v>
          </cell>
          <cell r="F29" t="str">
            <v>㎡</v>
          </cell>
          <cell r="G29">
            <v>0</v>
          </cell>
          <cell r="H29" t="str">
            <v>콘크리트펌프차타설(붐타설)철근, 18, 100㎥이상</v>
          </cell>
          <cell r="I29">
            <v>783.6</v>
          </cell>
          <cell r="J29">
            <v>435.2</v>
          </cell>
          <cell r="K29">
            <v>1353.9</v>
          </cell>
          <cell r="L29">
            <v>2865.2</v>
          </cell>
          <cell r="M29" t="str">
            <v>M0128-고-88</v>
          </cell>
        </row>
        <row r="30">
          <cell r="D30" t="str">
            <v>소형고압블럭운반(6cm)구역화물11t, L=10km</v>
          </cell>
          <cell r="F30" t="str">
            <v>㎡</v>
          </cell>
          <cell r="G30">
            <v>0</v>
          </cell>
          <cell r="H30" t="str">
            <v>콘크리트펌프차타설(붐타설)철근, 15, 50㎥미만</v>
          </cell>
          <cell r="I30">
            <v>587.7</v>
          </cell>
          <cell r="J30">
            <v>980.7</v>
          </cell>
          <cell r="K30">
            <v>996.3</v>
          </cell>
          <cell r="L30">
            <v>6456.4</v>
          </cell>
          <cell r="M30" t="str">
            <v>M0128-고-16</v>
          </cell>
        </row>
        <row r="31">
          <cell r="D31" t="str">
            <v>소형고압블럭운반(8cm)구역화물11t, L=10km</v>
          </cell>
          <cell r="F31" t="str">
            <v>㎡</v>
          </cell>
          <cell r="G31">
            <v>0</v>
          </cell>
          <cell r="H31" t="str">
            <v>콘크리트펌프차타설(붐타설)철근, 15, 50㎥-100㎥</v>
          </cell>
          <cell r="I31">
            <v>783.6</v>
          </cell>
          <cell r="J31">
            <v>650.9</v>
          </cell>
          <cell r="K31">
            <v>1349.8</v>
          </cell>
          <cell r="L31">
            <v>4285.2</v>
          </cell>
          <cell r="M31" t="str">
            <v>M0128-고-18</v>
          </cell>
        </row>
        <row r="32">
          <cell r="D32" t="str">
            <v>퓰륨관뚜껑운반(B=500)구역화물11t, L=10km</v>
          </cell>
          <cell r="F32" t="str">
            <v>개</v>
          </cell>
          <cell r="G32">
            <v>0</v>
          </cell>
          <cell r="H32" t="str">
            <v>콘크리트펌프차타설(붐타설)철근, 15, 100㎥이상</v>
          </cell>
          <cell r="I32">
            <v>357.34</v>
          </cell>
          <cell r="J32">
            <v>542.8</v>
          </cell>
          <cell r="K32">
            <v>610.88</v>
          </cell>
          <cell r="L32">
            <v>3573.6</v>
          </cell>
          <cell r="M32" t="str">
            <v>M0102</v>
          </cell>
        </row>
        <row r="33">
          <cell r="D33" t="str">
            <v>퓰륨관뚜껑운반(B=800)구역화물11t, L=10km</v>
          </cell>
          <cell r="F33" t="str">
            <v>개</v>
          </cell>
          <cell r="G33">
            <v>0</v>
          </cell>
          <cell r="H33" t="str">
            <v>콘크리트펌프차타설(붐타설)철근, 8-12, 50㎥미만</v>
          </cell>
          <cell r="I33">
            <v>620.38</v>
          </cell>
          <cell r="J33">
            <v>1106</v>
          </cell>
          <cell r="K33">
            <v>1059.37</v>
          </cell>
          <cell r="L33">
            <v>7281.6</v>
          </cell>
          <cell r="M33" t="str">
            <v>M0103</v>
          </cell>
        </row>
        <row r="34">
          <cell r="D34" t="str">
            <v>맨홀뚜껑운반구역화물11t, L=10km</v>
          </cell>
          <cell r="F34" t="str">
            <v>포</v>
          </cell>
          <cell r="G34">
            <v>0</v>
          </cell>
          <cell r="H34" t="str">
            <v>콘크리트펌프차타설(붐타설)철근, 8-12, 50㎥-100㎥</v>
          </cell>
          <cell r="I34">
            <v>538.16</v>
          </cell>
          <cell r="J34">
            <v>735.5</v>
          </cell>
          <cell r="K34">
            <v>929.89</v>
          </cell>
          <cell r="L34">
            <v>4842.3</v>
          </cell>
          <cell r="M34" t="str">
            <v>M0105</v>
          </cell>
        </row>
        <row r="35">
          <cell r="D35" t="str">
            <v>주물뚜껑운반구역화물11t, L=10km</v>
          </cell>
          <cell r="F35" t="str">
            <v>포</v>
          </cell>
          <cell r="G35">
            <v>0</v>
          </cell>
          <cell r="H35" t="str">
            <v>콘크리트펌프차타설(붐타설)철근, 8-12, 100㎥이상</v>
          </cell>
          <cell r="I35">
            <v>223.34</v>
          </cell>
          <cell r="J35">
            <v>612.9</v>
          </cell>
          <cell r="K35">
            <v>380.41</v>
          </cell>
          <cell r="L35">
            <v>4035.2</v>
          </cell>
          <cell r="M35" t="str">
            <v>M0110</v>
          </cell>
        </row>
        <row r="36">
          <cell r="D36" t="str">
            <v>흄관운반(Φ300)구역화물6t, L=10km</v>
          </cell>
          <cell r="F36" t="str">
            <v>본</v>
          </cell>
          <cell r="G36">
            <v>547.7</v>
          </cell>
          <cell r="H36" t="str">
            <v>인력운반토사, 20m</v>
          </cell>
          <cell r="I36">
            <v>1885.3</v>
          </cell>
          <cell r="K36">
            <v>6941</v>
          </cell>
          <cell r="M36" t="str">
            <v>M0901-</v>
          </cell>
        </row>
        <row r="37">
          <cell r="D37" t="str">
            <v>흄관운반(Φ300)구역화물8t, L=10km</v>
          </cell>
          <cell r="F37" t="str">
            <v>본</v>
          </cell>
          <cell r="G37">
            <v>547.7</v>
          </cell>
          <cell r="H37" t="str">
            <v>인력운반자갈, 20m</v>
          </cell>
          <cell r="I37">
            <v>1885.3</v>
          </cell>
          <cell r="K37">
            <v>4931</v>
          </cell>
          <cell r="M37" t="str">
            <v>M0901-</v>
          </cell>
        </row>
        <row r="38">
          <cell r="D38" t="str">
            <v>흄관운반(Φ300)구역화물11t, L=10km</v>
          </cell>
          <cell r="F38" t="str">
            <v>본</v>
          </cell>
          <cell r="G38">
            <v>547.7</v>
          </cell>
          <cell r="H38" t="str">
            <v>인력운반모래, 20m</v>
          </cell>
          <cell r="I38">
            <v>1885.3</v>
          </cell>
          <cell r="K38">
            <v>4074</v>
          </cell>
          <cell r="M38" t="str">
            <v>M0901-</v>
          </cell>
        </row>
        <row r="39">
          <cell r="D39" t="str">
            <v>흄관운반(Φ450)구역화물6t, L=10km</v>
          </cell>
          <cell r="F39" t="str">
            <v>본</v>
          </cell>
          <cell r="G39">
            <v>547.7</v>
          </cell>
          <cell r="H39" t="str">
            <v>인력운반시멘트, 20m</v>
          </cell>
          <cell r="I39">
            <v>1885.3</v>
          </cell>
          <cell r="K39">
            <v>162</v>
          </cell>
          <cell r="M39" t="str">
            <v>M0901-</v>
          </cell>
        </row>
        <row r="40">
          <cell r="D40" t="str">
            <v>흄관운반(Φ450)구역화물8t, L=10km</v>
          </cell>
          <cell r="F40" t="str">
            <v>본</v>
          </cell>
          <cell r="G40">
            <v>547.7</v>
          </cell>
          <cell r="H40" t="str">
            <v>인력운반콘크리트, 20m</v>
          </cell>
          <cell r="I40">
            <v>1885.3</v>
          </cell>
          <cell r="K40">
            <v>9370</v>
          </cell>
          <cell r="M40" t="str">
            <v>M0901-</v>
          </cell>
        </row>
        <row r="41">
          <cell r="D41" t="str">
            <v>흄관운반(Φ450)구역화물11t, L=10km</v>
          </cell>
          <cell r="F41" t="str">
            <v>본</v>
          </cell>
          <cell r="G41">
            <v>547.7</v>
          </cell>
          <cell r="H41" t="str">
            <v>인력운반토사, 30m</v>
          </cell>
          <cell r="I41">
            <v>1885.3</v>
          </cell>
          <cell r="K41">
            <v>8329</v>
          </cell>
          <cell r="M41" t="str">
            <v>M0901-</v>
          </cell>
        </row>
        <row r="42">
          <cell r="D42" t="str">
            <v>흄관운반(Φ600)구역화물6t, L=10km</v>
          </cell>
          <cell r="F42" t="str">
            <v>본</v>
          </cell>
          <cell r="G42">
            <v>639</v>
          </cell>
          <cell r="H42" t="str">
            <v>인력운반자갈, 30m</v>
          </cell>
          <cell r="I42">
            <v>1885.3</v>
          </cell>
          <cell r="K42">
            <v>5679</v>
          </cell>
          <cell r="M42" t="str">
            <v>M0901-</v>
          </cell>
        </row>
        <row r="43">
          <cell r="D43" t="str">
            <v>흄관운반(Φ600)구역화물8t, L=10km</v>
          </cell>
          <cell r="F43" t="str">
            <v>본</v>
          </cell>
          <cell r="G43">
            <v>639</v>
          </cell>
          <cell r="H43" t="str">
            <v>인력운반모래, 30m</v>
          </cell>
          <cell r="I43">
            <v>1885.3</v>
          </cell>
          <cell r="K43">
            <v>4867</v>
          </cell>
          <cell r="M43" t="str">
            <v>M0901-</v>
          </cell>
        </row>
        <row r="44">
          <cell r="D44" t="str">
            <v>흄관운반(Φ600)구역화물11t, L=10km</v>
          </cell>
          <cell r="F44" t="str">
            <v>본</v>
          </cell>
          <cell r="G44">
            <v>639</v>
          </cell>
          <cell r="H44" t="str">
            <v>인력운반시멘트, 30m</v>
          </cell>
          <cell r="I44">
            <v>1885.3</v>
          </cell>
          <cell r="K44">
            <v>203</v>
          </cell>
          <cell r="M44" t="str">
            <v>M0901-</v>
          </cell>
        </row>
        <row r="45">
          <cell r="D45" t="str">
            <v>흄관운반(Φ700)구역화물11t, L=10km</v>
          </cell>
          <cell r="F45" t="str">
            <v>본</v>
          </cell>
          <cell r="G45">
            <v>639</v>
          </cell>
          <cell r="H45" t="str">
            <v>인력운반콘크리트, 30m</v>
          </cell>
          <cell r="I45">
            <v>1885.3</v>
          </cell>
          <cell r="K45">
            <v>11358</v>
          </cell>
          <cell r="M45" t="str">
            <v>M0901-</v>
          </cell>
        </row>
        <row r="46">
          <cell r="D46" t="str">
            <v>흄관운반(Φ1000)구역화물6t, L=10km</v>
          </cell>
          <cell r="F46" t="str">
            <v>본</v>
          </cell>
          <cell r="G46">
            <v>639</v>
          </cell>
          <cell r="H46" t="str">
            <v>인력운반토사, 40m</v>
          </cell>
          <cell r="I46">
            <v>1885.3</v>
          </cell>
          <cell r="K46">
            <v>9611</v>
          </cell>
          <cell r="M46" t="str">
            <v>M0901-</v>
          </cell>
        </row>
        <row r="47">
          <cell r="D47" t="str">
            <v>흄관운반(Φ1000)구역화물8t, L=10km</v>
          </cell>
          <cell r="F47" t="str">
            <v>본</v>
          </cell>
          <cell r="G47">
            <v>639</v>
          </cell>
          <cell r="H47" t="str">
            <v>인력운반자갈, 40m</v>
          </cell>
          <cell r="I47">
            <v>1885.3</v>
          </cell>
          <cell r="K47">
            <v>6462</v>
          </cell>
          <cell r="M47" t="str">
            <v>M0901-</v>
          </cell>
        </row>
        <row r="48">
          <cell r="D48" t="str">
            <v>흄관운반(Φ1000)구역화물11t, L=10km</v>
          </cell>
          <cell r="F48" t="str">
            <v>본</v>
          </cell>
          <cell r="G48">
            <v>639</v>
          </cell>
          <cell r="H48" t="str">
            <v>인력운반모래, 40m</v>
          </cell>
          <cell r="I48">
            <v>1885.3</v>
          </cell>
          <cell r="K48">
            <v>5679</v>
          </cell>
          <cell r="M48" t="str">
            <v>M0901-</v>
          </cell>
        </row>
        <row r="49">
          <cell r="D49" t="str">
            <v>플륨관운반(500*500)구역화물11t, L=10km</v>
          </cell>
          <cell r="F49" t="str">
            <v>본</v>
          </cell>
          <cell r="G49">
            <v>639</v>
          </cell>
          <cell r="H49" t="str">
            <v>인력운반시멘트, 40m</v>
          </cell>
          <cell r="I49">
            <v>1885.3</v>
          </cell>
          <cell r="K49">
            <v>243</v>
          </cell>
          <cell r="M49" t="str">
            <v>M0901-</v>
          </cell>
        </row>
        <row r="50">
          <cell r="D50" t="str">
            <v>철근운반구역화물11t, L=10km</v>
          </cell>
          <cell r="F50" t="str">
            <v>ton</v>
          </cell>
          <cell r="G50">
            <v>0</v>
          </cell>
          <cell r="H50" t="str">
            <v>인력운반콘크리트, 40m</v>
          </cell>
          <cell r="I50">
            <v>4466.8</v>
          </cell>
          <cell r="K50">
            <v>12925</v>
          </cell>
          <cell r="M50" t="str">
            <v>M0901-</v>
          </cell>
        </row>
        <row r="51">
          <cell r="D51" t="str">
            <v>철근운반구역화물11t, L=10km</v>
          </cell>
          <cell r="F51" t="str">
            <v>ton</v>
          </cell>
          <cell r="G51">
            <v>4466.8</v>
          </cell>
          <cell r="H51" t="str">
            <v>인력운반토사, 50m</v>
          </cell>
          <cell r="I51">
            <v>12173.22</v>
          </cell>
          <cell r="K51">
            <v>11024</v>
          </cell>
          <cell r="M51" t="str">
            <v>M0901-</v>
          </cell>
        </row>
        <row r="52">
          <cell r="D52" t="str">
            <v>기계터파기보통토,BH0.4</v>
          </cell>
          <cell r="F52" t="str">
            <v>㎥</v>
          </cell>
          <cell r="G52">
            <v>120.7</v>
          </cell>
          <cell r="H52" t="str">
            <v>인력운반자갈, 50m</v>
          </cell>
          <cell r="I52">
            <v>415.6</v>
          </cell>
          <cell r="K52">
            <v>7349</v>
          </cell>
          <cell r="M52" t="str">
            <v>M0901-</v>
          </cell>
        </row>
        <row r="53">
          <cell r="D53" t="str">
            <v>기계터파기보통토,BH0.2</v>
          </cell>
          <cell r="F53" t="str">
            <v>㎥</v>
          </cell>
          <cell r="G53">
            <v>109.4</v>
          </cell>
          <cell r="H53" t="str">
            <v>인력운반모래, 50m</v>
          </cell>
          <cell r="I53">
            <v>892.6</v>
          </cell>
          <cell r="K53">
            <v>6462</v>
          </cell>
          <cell r="M53" t="str">
            <v>M0901-</v>
          </cell>
        </row>
        <row r="54">
          <cell r="D54" t="str">
            <v>기계되메우기BH0.2</v>
          </cell>
          <cell r="F54" t="str">
            <v>㎥</v>
          </cell>
          <cell r="G54">
            <v>76.1</v>
          </cell>
          <cell r="H54" t="str">
            <v>인력운반시멘트, 50m</v>
          </cell>
          <cell r="I54">
            <v>620.7</v>
          </cell>
          <cell r="K54">
            <v>283</v>
          </cell>
          <cell r="M54" t="str">
            <v>M0901-</v>
          </cell>
        </row>
        <row r="55">
          <cell r="D55" t="str">
            <v>기계되메우기BH0.4</v>
          </cell>
          <cell r="F55" t="str">
            <v>㎥</v>
          </cell>
          <cell r="G55">
            <v>90.1</v>
          </cell>
          <cell r="H55" t="str">
            <v>인력운반콘크리트, 50m</v>
          </cell>
          <cell r="I55">
            <v>310.3</v>
          </cell>
          <cell r="K55">
            <v>14993</v>
          </cell>
          <cell r="M55" t="str">
            <v>M0901-</v>
          </cell>
        </row>
        <row r="56">
          <cell r="D56" t="str">
            <v>기계터파기보통토,BH0.7</v>
          </cell>
          <cell r="F56" t="str">
            <v>㎥</v>
          </cell>
          <cell r="G56">
            <v>95.6</v>
          </cell>
          <cell r="H56" t="str">
            <v>인력운반토사, 60m</v>
          </cell>
          <cell r="I56">
            <v>282</v>
          </cell>
          <cell r="K56">
            <v>12494</v>
          </cell>
          <cell r="M56" t="str">
            <v>M0901-</v>
          </cell>
        </row>
        <row r="57">
          <cell r="D57" t="str">
            <v>기계되메우기BH0.7</v>
          </cell>
          <cell r="F57" t="str">
            <v>㎥</v>
          </cell>
          <cell r="G57">
            <v>71.3</v>
          </cell>
          <cell r="H57" t="str">
            <v>인력운반자갈, 60m</v>
          </cell>
          <cell r="I57">
            <v>210.6</v>
          </cell>
          <cell r="K57">
            <v>8148</v>
          </cell>
          <cell r="M57" t="str">
            <v>M0901-</v>
          </cell>
        </row>
        <row r="58">
          <cell r="D58" t="str">
            <v>보조기층부설BH0.4</v>
          </cell>
          <cell r="F58" t="str">
            <v>㎥</v>
          </cell>
          <cell r="G58">
            <v>133.7</v>
          </cell>
          <cell r="H58" t="str">
            <v>인력운반모래, 60m</v>
          </cell>
          <cell r="I58">
            <v>460.3</v>
          </cell>
          <cell r="K58">
            <v>7208</v>
          </cell>
          <cell r="M58" t="str">
            <v>M0901-</v>
          </cell>
        </row>
        <row r="59">
          <cell r="D59" t="str">
            <v>보조기층부설BH0.7</v>
          </cell>
          <cell r="F59" t="str">
            <v>㎥</v>
          </cell>
          <cell r="G59">
            <v>105.8</v>
          </cell>
          <cell r="H59" t="str">
            <v>인력운반시멘트, 60m</v>
          </cell>
          <cell r="I59">
            <v>312.4</v>
          </cell>
          <cell r="K59">
            <v>323</v>
          </cell>
          <cell r="M59" t="str">
            <v>M0901-</v>
          </cell>
        </row>
        <row r="60">
          <cell r="D60" t="str">
            <v>콘크리트깨기BH0.4+브레이카</v>
          </cell>
          <cell r="F60" t="str">
            <v>㎥</v>
          </cell>
          <cell r="G60">
            <v>1780.81</v>
          </cell>
          <cell r="H60" t="str">
            <v>인력운반콘크리트, 60m</v>
          </cell>
          <cell r="I60">
            <v>7014.5</v>
          </cell>
          <cell r="K60">
            <v>17037</v>
          </cell>
          <cell r="M60" t="str">
            <v>M0901-</v>
          </cell>
        </row>
        <row r="61">
          <cell r="D61" t="str">
            <v>아스팔트깨기BH0.4+브레이카</v>
          </cell>
          <cell r="F61" t="str">
            <v>㎥</v>
          </cell>
          <cell r="G61">
            <v>1495.8</v>
          </cell>
          <cell r="H61" t="str">
            <v>기계터파기보통토,BH0.2</v>
          </cell>
          <cell r="I61">
            <v>5892.1</v>
          </cell>
          <cell r="J61">
            <v>132.2</v>
          </cell>
          <cell r="K61">
            <v>2784.1</v>
          </cell>
          <cell r="L61">
            <v>348</v>
          </cell>
          <cell r="M61" t="str">
            <v>M0555</v>
          </cell>
        </row>
        <row r="62">
          <cell r="D62" t="str">
            <v>콘크리트깨기BH0.7+브레이카</v>
          </cell>
          <cell r="F62" t="str">
            <v>㎥</v>
          </cell>
          <cell r="G62">
            <v>1823.8799999999999</v>
          </cell>
          <cell r="H62" t="str">
            <v>기계되메우기BH0.2</v>
          </cell>
          <cell r="I62">
            <v>5032.09</v>
          </cell>
          <cell r="J62">
            <v>91.9</v>
          </cell>
          <cell r="K62">
            <v>3620.4</v>
          </cell>
          <cell r="L62">
            <v>242</v>
          </cell>
          <cell r="M62" t="str">
            <v>M0600</v>
          </cell>
        </row>
        <row r="63">
          <cell r="D63" t="str">
            <v>아스팔트깨기BH0.7+브레이카</v>
          </cell>
          <cell r="F63" t="str">
            <v>㎥</v>
          </cell>
          <cell r="G63">
            <v>1532</v>
          </cell>
          <cell r="H63" t="str">
            <v>기계터파기보통토,BH0.4</v>
          </cell>
          <cell r="I63">
            <v>4226.9</v>
          </cell>
          <cell r="J63">
            <v>145.8</v>
          </cell>
          <cell r="K63">
            <v>3041.1</v>
          </cell>
          <cell r="L63">
            <v>241.1</v>
          </cell>
          <cell r="M63" t="str">
            <v>M0700</v>
          </cell>
        </row>
        <row r="64">
          <cell r="D64" t="str">
            <v>폐기물운반DT2.5,인력,연수구</v>
          </cell>
          <cell r="F64" t="str">
            <v>㎥</v>
          </cell>
          <cell r="G64">
            <v>4296.7</v>
          </cell>
          <cell r="H64" t="str">
            <v>기계되메우기BH0.4</v>
          </cell>
          <cell r="I64">
            <v>21600</v>
          </cell>
          <cell r="J64">
            <v>108.8</v>
          </cell>
          <cell r="K64">
            <v>7596.7</v>
          </cell>
          <cell r="L64">
            <v>180</v>
          </cell>
          <cell r="M64" t="str">
            <v>M0740</v>
          </cell>
        </row>
        <row r="65">
          <cell r="D65" t="str">
            <v>폐기물운반DT15+BH0.7,연수구</v>
          </cell>
          <cell r="F65" t="str">
            <v>㎥</v>
          </cell>
          <cell r="G65">
            <v>3670.7</v>
          </cell>
          <cell r="H65" t="str">
            <v>보조기층부설BH0.4</v>
          </cell>
          <cell r="I65">
            <v>2921.5</v>
          </cell>
          <cell r="J65">
            <v>161.5</v>
          </cell>
          <cell r="K65">
            <v>3409.6</v>
          </cell>
          <cell r="L65">
            <v>267.1</v>
          </cell>
          <cell r="M65" t="str">
            <v>M0741</v>
          </cell>
        </row>
        <row r="66">
          <cell r="D66" t="str">
            <v>잔토처리DT10.5,BH0.4,옥련동</v>
          </cell>
          <cell r="F66" t="str">
            <v>㎥</v>
          </cell>
          <cell r="G66">
            <v>3441.5</v>
          </cell>
          <cell r="H66" t="str">
            <v>기계터파기보통토,BH0.7</v>
          </cell>
          <cell r="I66">
            <v>2917.2</v>
          </cell>
          <cell r="J66">
            <v>115.4</v>
          </cell>
          <cell r="K66">
            <v>2192.9</v>
          </cell>
          <cell r="L66">
            <v>249.1</v>
          </cell>
          <cell r="M66" t="str">
            <v>M0750</v>
          </cell>
        </row>
        <row r="67">
          <cell r="D67" t="str">
            <v>잔토처리DT10.5,BH0.4,청학동</v>
          </cell>
          <cell r="F67" t="str">
            <v>㎥</v>
          </cell>
          <cell r="G67">
            <v>3524.3</v>
          </cell>
          <cell r="H67" t="str">
            <v>기계되메우기BH0.7</v>
          </cell>
          <cell r="I67">
            <v>2987.4</v>
          </cell>
          <cell r="J67">
            <v>86.2</v>
          </cell>
          <cell r="K67">
            <v>2245.7</v>
          </cell>
          <cell r="L67">
            <v>186</v>
          </cell>
          <cell r="M67" t="str">
            <v>M0760</v>
          </cell>
        </row>
        <row r="68">
          <cell r="D68" t="str">
            <v>잔토처리DT10.5,BH0.4,연수청량동</v>
          </cell>
          <cell r="F68" t="str">
            <v>㎥</v>
          </cell>
          <cell r="G68">
            <v>3888.2</v>
          </cell>
          <cell r="H68" t="str">
            <v>보조기층부설BH0.7</v>
          </cell>
          <cell r="I68">
            <v>3295.8</v>
          </cell>
          <cell r="J68">
            <v>127.8</v>
          </cell>
          <cell r="K68">
            <v>2477.5</v>
          </cell>
          <cell r="L68">
            <v>276</v>
          </cell>
          <cell r="M68" t="str">
            <v>M0770</v>
          </cell>
        </row>
        <row r="69">
          <cell r="D69" t="str">
            <v>잔토처리DT10.5,BH0.4,연수구</v>
          </cell>
          <cell r="F69" t="str">
            <v>㎥</v>
          </cell>
          <cell r="G69">
            <v>3524.3</v>
          </cell>
          <cell r="H69" t="str">
            <v>준설토상차BH0.7</v>
          </cell>
          <cell r="I69">
            <v>2987.4</v>
          </cell>
          <cell r="J69">
            <v>86.2</v>
          </cell>
          <cell r="K69">
            <v>2245.7</v>
          </cell>
          <cell r="L69">
            <v>186</v>
          </cell>
          <cell r="M69" t="str">
            <v>M0771</v>
          </cell>
        </row>
        <row r="70">
          <cell r="D70" t="str">
            <v>잔토처리DT2.5,인력,연수구</v>
          </cell>
          <cell r="F70" t="str">
            <v>㎥</v>
          </cell>
          <cell r="G70">
            <v>3372.1</v>
          </cell>
          <cell r="H70" t="str">
            <v>석축헐기무근구조물 30cm미만</v>
          </cell>
          <cell r="I70">
            <v>17722.1</v>
          </cell>
          <cell r="J70">
            <v>998.6</v>
          </cell>
          <cell r="K70">
            <v>5962</v>
          </cell>
          <cell r="L70">
            <v>1557.1</v>
          </cell>
          <cell r="M70" t="str">
            <v>M0772</v>
          </cell>
        </row>
        <row r="71">
          <cell r="D71" t="str">
            <v>잔토처리DT10.5,인력,연수구</v>
          </cell>
          <cell r="F71" t="str">
            <v>㎥</v>
          </cell>
          <cell r="G71">
            <v>6276.6</v>
          </cell>
          <cell r="H71" t="str">
            <v>콘크리트깨기BH0.4+브레이카</v>
          </cell>
          <cell r="I71">
            <v>8899.5</v>
          </cell>
          <cell r="J71">
            <v>2125.71</v>
          </cell>
          <cell r="K71">
            <v>3999.5</v>
          </cell>
          <cell r="L71">
            <v>3314.5</v>
          </cell>
          <cell r="M71" t="str">
            <v>M0773</v>
          </cell>
        </row>
        <row r="72">
          <cell r="D72" t="str">
            <v>잔토처리DT10.5,BH0.4,연수구</v>
          </cell>
          <cell r="F72" t="str">
            <v>㎥</v>
          </cell>
          <cell r="G72">
            <v>3831.6</v>
          </cell>
          <cell r="H72" t="str">
            <v>아스팔트깨기BH0.4+브레이카</v>
          </cell>
          <cell r="I72">
            <v>3247.9</v>
          </cell>
          <cell r="J72">
            <v>1785.5</v>
          </cell>
          <cell r="K72">
            <v>2441.5</v>
          </cell>
          <cell r="L72">
            <v>2784.1</v>
          </cell>
          <cell r="M72" t="str">
            <v>M0774</v>
          </cell>
        </row>
        <row r="73">
          <cell r="D73" t="str">
            <v>폐기물처리DT10.5,BH0.4,연수청량동</v>
          </cell>
          <cell r="F73" t="str">
            <v>㎥</v>
          </cell>
          <cell r="G73">
            <v>4184.4</v>
          </cell>
          <cell r="H73" t="str">
            <v>지장물철거무근구조물 30cm미만</v>
          </cell>
          <cell r="I73">
            <v>3546.9</v>
          </cell>
          <cell r="J73">
            <v>1646.88</v>
          </cell>
          <cell r="K73">
            <v>2666.3</v>
          </cell>
          <cell r="L73">
            <v>2822.7</v>
          </cell>
          <cell r="M73" t="str">
            <v>M0775</v>
          </cell>
        </row>
        <row r="74">
          <cell r="D74" t="str">
            <v>잔토처리DT10.5,BH0.4,선학,동춘동</v>
          </cell>
          <cell r="F74" t="str">
            <v>㎥</v>
          </cell>
          <cell r="G74">
            <v>4068.2</v>
          </cell>
          <cell r="H74" t="str">
            <v>콘크리트깨기BH0.7+브레이카</v>
          </cell>
          <cell r="I74">
            <v>3448.4</v>
          </cell>
          <cell r="J74">
            <v>2112.38</v>
          </cell>
          <cell r="K74">
            <v>2592.2</v>
          </cell>
          <cell r="L74">
            <v>3620.4</v>
          </cell>
          <cell r="M74" t="str">
            <v>M0780</v>
          </cell>
        </row>
        <row r="75">
          <cell r="D75" t="str">
            <v>잔토처리DT15,BH0.7,옥련동</v>
          </cell>
          <cell r="F75" t="str">
            <v>㎥</v>
          </cell>
          <cell r="G75">
            <v>2694.5</v>
          </cell>
          <cell r="H75" t="str">
            <v>아스팔트깨기BH0.7+브레이카</v>
          </cell>
          <cell r="I75">
            <v>2144.6</v>
          </cell>
          <cell r="J75">
            <v>1774.3</v>
          </cell>
          <cell r="K75">
            <v>2502.9</v>
          </cell>
          <cell r="L75">
            <v>3041.1</v>
          </cell>
          <cell r="M75" t="str">
            <v>M0800</v>
          </cell>
        </row>
        <row r="76">
          <cell r="D76" t="str">
            <v>잔토처리DT15,BH0.7,청학동</v>
          </cell>
          <cell r="F76" t="str">
            <v>㎥</v>
          </cell>
          <cell r="G76">
            <v>2765</v>
          </cell>
          <cell r="H76" t="str">
            <v>잔토처리DT2.5,인력,연수구</v>
          </cell>
          <cell r="I76">
            <v>2200.7</v>
          </cell>
          <cell r="J76">
            <v>4072.1</v>
          </cell>
          <cell r="K76">
            <v>2568.4</v>
          </cell>
          <cell r="L76">
            <v>5962</v>
          </cell>
          <cell r="M76" t="str">
            <v>M0900</v>
          </cell>
        </row>
        <row r="77">
          <cell r="D77" t="str">
            <v>잔토처리DT15,BH0.7,연수,청량동</v>
          </cell>
          <cell r="F77" t="str">
            <v>㎥</v>
          </cell>
          <cell r="G77">
            <v>3043.8</v>
          </cell>
          <cell r="H77" t="str">
            <v>잔토처리DT15,BH0.7,1구역</v>
          </cell>
          <cell r="I77">
            <v>2422.6</v>
          </cell>
          <cell r="J77">
            <v>1385.9</v>
          </cell>
          <cell r="K77">
            <v>2827.3</v>
          </cell>
          <cell r="L77">
            <v>1066</v>
          </cell>
          <cell r="M77" t="str">
            <v>M1000</v>
          </cell>
        </row>
        <row r="78">
          <cell r="D78" t="str">
            <v>잔토처리DT15,BH0.7,선학,동춘동</v>
          </cell>
          <cell r="F78" t="str">
            <v>㎥</v>
          </cell>
          <cell r="G78">
            <v>3188.1</v>
          </cell>
          <cell r="H78" t="str">
            <v>잔토처리DT15,BH0.7,2구역</v>
          </cell>
          <cell r="I78">
            <v>2537.5</v>
          </cell>
          <cell r="J78">
            <v>1640.4</v>
          </cell>
          <cell r="K78">
            <v>2961.4</v>
          </cell>
          <cell r="L78">
            <v>1261.7</v>
          </cell>
          <cell r="M78" t="str">
            <v>M1100</v>
          </cell>
        </row>
        <row r="79">
          <cell r="D79" t="str">
            <v>모래운반DT15,로더1.72,항동</v>
          </cell>
          <cell r="F79" t="str">
            <v>㎥</v>
          </cell>
          <cell r="G79">
            <v>1462.2</v>
          </cell>
          <cell r="H79" t="str">
            <v>잔토처리DT15,BH0.7,3구역</v>
          </cell>
          <cell r="I79">
            <v>827.9</v>
          </cell>
          <cell r="J79">
            <v>1216.1</v>
          </cell>
          <cell r="K79">
            <v>966.3</v>
          </cell>
          <cell r="L79">
            <v>935.3</v>
          </cell>
          <cell r="M79" t="str">
            <v>M1200</v>
          </cell>
        </row>
        <row r="80">
          <cell r="D80" t="str">
            <v>보조기층전압진동롤러(자주식)2.5ton</v>
          </cell>
          <cell r="F80" t="str">
            <v>㎥</v>
          </cell>
          <cell r="G80">
            <v>52.8</v>
          </cell>
          <cell r="H80" t="str">
            <v>폐기물운반제1구역, BH0.7-DT15</v>
          </cell>
          <cell r="I80">
            <v>560.6</v>
          </cell>
          <cell r="J80">
            <v>5239</v>
          </cell>
          <cell r="K80">
            <v>213.5</v>
          </cell>
          <cell r="L80">
            <v>4029.6</v>
          </cell>
          <cell r="M80" t="str">
            <v>M1300</v>
          </cell>
        </row>
        <row r="81">
          <cell r="D81" t="str">
            <v>아스팔트포장전압진동롤러(자주식)2.5ton</v>
          </cell>
          <cell r="F81" t="str">
            <v>a</v>
          </cell>
          <cell r="G81">
            <v>1585.7</v>
          </cell>
          <cell r="H81" t="str">
            <v>폐기물운반제2구역, BH0.7-DT15</v>
          </cell>
          <cell r="I81">
            <v>16820</v>
          </cell>
          <cell r="J81">
            <v>6118.1</v>
          </cell>
          <cell r="K81">
            <v>6407.1</v>
          </cell>
          <cell r="L81">
            <v>4705.8</v>
          </cell>
          <cell r="M81" t="str">
            <v>M1400</v>
          </cell>
        </row>
        <row r="82">
          <cell r="D82" t="str">
            <v>아스팔트택코팅아스팔트스프레이어400ℓ</v>
          </cell>
          <cell r="F82" t="str">
            <v>a</v>
          </cell>
          <cell r="G82">
            <v>83.4</v>
          </cell>
          <cell r="H82" t="str">
            <v>폐기물운반제3구역, BH0.7-DT15</v>
          </cell>
          <cell r="I82">
            <v>604.5</v>
          </cell>
          <cell r="J82">
            <v>5935.2</v>
          </cell>
          <cell r="K82">
            <v>42.9</v>
          </cell>
          <cell r="L82">
            <v>4565.1</v>
          </cell>
          <cell r="M82" t="str">
            <v>M1500</v>
          </cell>
        </row>
        <row r="83">
          <cell r="D83" t="str">
            <v>아스팔트프라임코팅아스팔트스프레이어400ℓ</v>
          </cell>
          <cell r="F83" t="str">
            <v>a</v>
          </cell>
          <cell r="G83">
            <v>433</v>
          </cell>
          <cell r="H83" t="str">
            <v>폐기물운반(콘크리트)제1구역, BH0.7-DT15</v>
          </cell>
          <cell r="I83">
            <v>6564.4</v>
          </cell>
          <cell r="J83">
            <v>4962.5</v>
          </cell>
          <cell r="K83">
            <v>122.6</v>
          </cell>
          <cell r="L83">
            <v>3816.9</v>
          </cell>
          <cell r="M83" t="str">
            <v>M1600</v>
          </cell>
        </row>
        <row r="84">
          <cell r="D84" t="str">
            <v>준설흡입준설기</v>
          </cell>
          <cell r="F84" t="str">
            <v>㎥</v>
          </cell>
          <cell r="G84">
            <v>3865.3</v>
          </cell>
          <cell r="H84" t="str">
            <v>폐기물운반(콘크리트)제2구역, BH0.7-DT15</v>
          </cell>
          <cell r="I84">
            <v>3276.5</v>
          </cell>
          <cell r="J84">
            <v>5896</v>
          </cell>
          <cell r="K84">
            <v>19335.4</v>
          </cell>
          <cell r="L84">
            <v>4534.9</v>
          </cell>
          <cell r="M84" t="str">
            <v>M2120</v>
          </cell>
        </row>
        <row r="85">
          <cell r="D85" t="str">
            <v>물공급물탱크5,500ℓ</v>
          </cell>
          <cell r="F85" t="str">
            <v>㎥</v>
          </cell>
          <cell r="G85">
            <v>1397.1</v>
          </cell>
          <cell r="H85" t="str">
            <v>폐기물운반(콘크리트)제3구역, BH0.7-DT15</v>
          </cell>
          <cell r="I85">
            <v>1309.8</v>
          </cell>
          <cell r="J85">
            <v>5689.4</v>
          </cell>
          <cell r="K85">
            <v>441.1</v>
          </cell>
          <cell r="L85">
            <v>4376.1</v>
          </cell>
          <cell r="M85" t="str">
            <v>M2122</v>
          </cell>
        </row>
        <row r="86">
          <cell r="D86" t="str">
            <v>준설토상차BH0.7</v>
          </cell>
          <cell r="F86" t="str">
            <v>㎥</v>
          </cell>
          <cell r="G86">
            <v>71.3</v>
          </cell>
          <cell r="H86" t="str">
            <v>폐기물운반(아스팔트)제1구역, BH0.7-DT15</v>
          </cell>
          <cell r="I86">
            <v>210.6</v>
          </cell>
          <cell r="J86">
            <v>5060.9</v>
          </cell>
          <cell r="K86">
            <v>186</v>
          </cell>
          <cell r="L86">
            <v>3892.6</v>
          </cell>
          <cell r="M86" t="str">
            <v>M2130</v>
          </cell>
        </row>
        <row r="87">
          <cell r="D87" t="str">
            <v>준설토운반DT15-BH0.7</v>
          </cell>
          <cell r="F87" t="str">
            <v>㎥</v>
          </cell>
          <cell r="G87">
            <v>2823</v>
          </cell>
          <cell r="H87" t="str">
            <v>폐기물운반(아스팔트)제2구역, BH0.7-DT15</v>
          </cell>
          <cell r="I87">
            <v>2246.9</v>
          </cell>
          <cell r="J87">
            <v>6015.1</v>
          </cell>
          <cell r="K87">
            <v>2622.3</v>
          </cell>
          <cell r="L87">
            <v>4626.5</v>
          </cell>
          <cell r="M87" t="str">
            <v>M2140</v>
          </cell>
        </row>
        <row r="88">
          <cell r="H88" t="str">
            <v>폐기물운반(아스팔트)제3구역, BH0.7-DT15</v>
          </cell>
          <cell r="I88" t="str">
            <v>㎥</v>
          </cell>
          <cell r="J88">
            <v>5800.3</v>
          </cell>
          <cell r="K88">
            <v>3736.6</v>
          </cell>
          <cell r="L88">
            <v>4461.3</v>
          </cell>
          <cell r="M88" t="str">
            <v>M1111-730</v>
          </cell>
        </row>
        <row r="89">
          <cell r="H89" t="str">
            <v>모래운반제1구역</v>
          </cell>
          <cell r="I89" t="str">
            <v>㎥</v>
          </cell>
          <cell r="J89">
            <v>1728</v>
          </cell>
          <cell r="K89">
            <v>833.3</v>
          </cell>
          <cell r="L89">
            <v>995</v>
          </cell>
          <cell r="M89" t="str">
            <v>M1111-가-10</v>
          </cell>
        </row>
        <row r="90">
          <cell r="H90" t="str">
            <v>모래운반제2구역</v>
          </cell>
          <cell r="I90" t="str">
            <v>㎥</v>
          </cell>
          <cell r="J90">
            <v>2669.4</v>
          </cell>
          <cell r="K90">
            <v>1287.3</v>
          </cell>
          <cell r="L90">
            <v>1537</v>
          </cell>
          <cell r="M90" t="str">
            <v>M1111-가-20</v>
          </cell>
        </row>
        <row r="91">
          <cell r="H91" t="str">
            <v>모래운반제3구역</v>
          </cell>
          <cell r="I91" t="str">
            <v>㎥</v>
          </cell>
          <cell r="J91">
            <v>2470.4</v>
          </cell>
          <cell r="K91">
            <v>1191.4</v>
          </cell>
          <cell r="L91">
            <v>1422.4</v>
          </cell>
          <cell r="M91" t="str">
            <v>M1111-가-30</v>
          </cell>
        </row>
        <row r="92">
          <cell r="H92" t="str">
            <v>자갈운반제1구역</v>
          </cell>
          <cell r="I92" t="str">
            <v>㎥</v>
          </cell>
          <cell r="J92">
            <v>1728</v>
          </cell>
          <cell r="K92">
            <v>833.3</v>
          </cell>
          <cell r="L92">
            <v>995</v>
          </cell>
          <cell r="M92" t="str">
            <v>M1111-나-10</v>
          </cell>
        </row>
        <row r="93">
          <cell r="H93" t="str">
            <v>자갈운반제2구역</v>
          </cell>
          <cell r="I93" t="str">
            <v>㎥</v>
          </cell>
          <cell r="J93">
            <v>2669.4</v>
          </cell>
          <cell r="K93">
            <v>1287.3</v>
          </cell>
          <cell r="L93">
            <v>1537</v>
          </cell>
          <cell r="M93" t="str">
            <v>M1111-나-20</v>
          </cell>
        </row>
        <row r="94">
          <cell r="H94" t="str">
            <v>자갈운반제3구역</v>
          </cell>
          <cell r="I94" t="str">
            <v>㎥</v>
          </cell>
          <cell r="J94">
            <v>2470.4</v>
          </cell>
          <cell r="K94">
            <v>1191.4</v>
          </cell>
          <cell r="L94">
            <v>1422.4</v>
          </cell>
          <cell r="M94" t="str">
            <v>M1111-나-30</v>
          </cell>
        </row>
        <row r="95">
          <cell r="H95" t="str">
            <v>준설토운반DT15-BH0.7</v>
          </cell>
          <cell r="I95" t="str">
            <v>㎥</v>
          </cell>
          <cell r="J95">
            <v>3409.3</v>
          </cell>
          <cell r="K95">
            <v>2196.3</v>
          </cell>
          <cell r="L95">
            <v>2622.3</v>
          </cell>
          <cell r="M95" t="str">
            <v>M1111-준-00</v>
          </cell>
        </row>
        <row r="96">
          <cell r="H96" t="str">
            <v>노체다짐진동롤러(자주식)10.0ton</v>
          </cell>
          <cell r="I96" t="str">
            <v>㎥</v>
          </cell>
          <cell r="J96">
            <v>43.7</v>
          </cell>
          <cell r="K96">
            <v>62</v>
          </cell>
          <cell r="L96">
            <v>110.4</v>
          </cell>
          <cell r="M96" t="str">
            <v>M1112-가-11</v>
          </cell>
        </row>
        <row r="97">
          <cell r="H97" t="str">
            <v>노체다짐타이어롤러(자주식)8-15ton</v>
          </cell>
          <cell r="I97" t="str">
            <v>㎥</v>
          </cell>
          <cell r="J97">
            <v>40.7</v>
          </cell>
          <cell r="K97">
            <v>69.8</v>
          </cell>
          <cell r="L97">
            <v>65.5</v>
          </cell>
          <cell r="M97" t="str">
            <v>M1112-가-12</v>
          </cell>
        </row>
        <row r="98">
          <cell r="H98" t="str">
            <v>노상다짐진동롤러(자주식)10.0ton</v>
          </cell>
          <cell r="I98" t="str">
            <v>㎥</v>
          </cell>
          <cell r="J98">
            <v>65.6</v>
          </cell>
          <cell r="K98">
            <v>93</v>
          </cell>
          <cell r="L98">
            <v>165.6</v>
          </cell>
          <cell r="M98" t="str">
            <v>M1112-가-21</v>
          </cell>
        </row>
        <row r="99">
          <cell r="H99" t="str">
            <v>노상다짐타이어롤러(자주식)8-15ton</v>
          </cell>
          <cell r="I99" t="str">
            <v>㎥</v>
          </cell>
          <cell r="J99">
            <v>61.1</v>
          </cell>
          <cell r="K99">
            <v>104.7</v>
          </cell>
          <cell r="L99">
            <v>98.2</v>
          </cell>
          <cell r="M99" t="str">
            <v>M1112-가-22</v>
          </cell>
        </row>
        <row r="100">
          <cell r="H100" t="str">
            <v>보조기층다짐진동롤러(자주식)10.0ton</v>
          </cell>
          <cell r="I100" t="str">
            <v>㎥</v>
          </cell>
          <cell r="J100">
            <v>87.5</v>
          </cell>
          <cell r="K100">
            <v>124</v>
          </cell>
          <cell r="L100">
            <v>220.8</v>
          </cell>
          <cell r="M100" t="str">
            <v>M1112-가-31</v>
          </cell>
        </row>
        <row r="101">
          <cell r="H101" t="str">
            <v>보조기층다짐타이어롤러(자주식)8-15ton</v>
          </cell>
          <cell r="I101" t="str">
            <v>㎥</v>
          </cell>
          <cell r="J101">
            <v>57.3</v>
          </cell>
          <cell r="K101">
            <v>98.2</v>
          </cell>
          <cell r="L101">
            <v>92.1</v>
          </cell>
          <cell r="M101" t="str">
            <v>M1112-가-32</v>
          </cell>
        </row>
        <row r="102">
          <cell r="H102" t="str">
            <v>기층다짐머캐덤롤러(자주식)10-12ton</v>
          </cell>
          <cell r="I102" t="str">
            <v>㎥</v>
          </cell>
          <cell r="J102">
            <v>287.8</v>
          </cell>
          <cell r="K102">
            <v>565.6</v>
          </cell>
          <cell r="L102">
            <v>414.6</v>
          </cell>
          <cell r="M102" t="str">
            <v>M1112-가-41</v>
          </cell>
        </row>
        <row r="103">
          <cell r="H103" t="str">
            <v>기층다짐타이어롤러(자주식)8-15ton</v>
          </cell>
          <cell r="I103" t="str">
            <v>㎥</v>
          </cell>
          <cell r="J103">
            <v>286.6</v>
          </cell>
          <cell r="K103">
            <v>491</v>
          </cell>
          <cell r="L103">
            <v>460.6</v>
          </cell>
          <cell r="M103" t="str">
            <v>M1112-가-42</v>
          </cell>
        </row>
        <row r="104">
          <cell r="H104" t="str">
            <v>표층다짐머캐덤롤러(자주식)8-10ton</v>
          </cell>
          <cell r="I104" t="str">
            <v>a</v>
          </cell>
          <cell r="J104">
            <v>898</v>
          </cell>
          <cell r="K104">
            <v>2142.5</v>
          </cell>
          <cell r="L104">
            <v>1257.8</v>
          </cell>
          <cell r="M104" t="str">
            <v>M1112-가-51</v>
          </cell>
        </row>
        <row r="105">
          <cell r="H105" t="str">
            <v>표층다짐타이어롤러(자주식)8-15ton</v>
          </cell>
          <cell r="I105" t="str">
            <v>a</v>
          </cell>
          <cell r="J105">
            <v>2547.8</v>
          </cell>
          <cell r="K105">
            <v>4364.5</v>
          </cell>
          <cell r="L105">
            <v>4094.7</v>
          </cell>
          <cell r="M105" t="str">
            <v>M1112-가-52</v>
          </cell>
        </row>
        <row r="106">
          <cell r="H106" t="str">
            <v>표층다짐탠덤롤러(자주식)10-14ton</v>
          </cell>
          <cell r="I106" t="str">
            <v>a</v>
          </cell>
          <cell r="J106">
            <v>1602.7</v>
          </cell>
          <cell r="K106">
            <v>3491.6</v>
          </cell>
          <cell r="L106">
            <v>2421.9</v>
          </cell>
          <cell r="M106" t="str">
            <v>M1112-가-53</v>
          </cell>
        </row>
        <row r="107">
          <cell r="H107" t="str">
            <v>중층다짐머캐덤롤러(자주식)8-10ton</v>
          </cell>
          <cell r="I107" t="str">
            <v>a</v>
          </cell>
          <cell r="J107">
            <v>2370.8</v>
          </cell>
          <cell r="K107">
            <v>5656.4</v>
          </cell>
          <cell r="L107">
            <v>3320.8</v>
          </cell>
          <cell r="M107" t="str">
            <v>M1112-가-54</v>
          </cell>
        </row>
        <row r="108">
          <cell r="H108" t="str">
            <v>중층다짐타이어롤러(자주식)8-15ton</v>
          </cell>
          <cell r="I108" t="str">
            <v>a</v>
          </cell>
          <cell r="J108">
            <v>2866.3</v>
          </cell>
          <cell r="K108">
            <v>4910</v>
          </cell>
          <cell r="L108">
            <v>4606.5</v>
          </cell>
          <cell r="M108" t="str">
            <v>M1112-가-55</v>
          </cell>
        </row>
        <row r="109">
          <cell r="H109" t="str">
            <v>중층다짐탠덤롤러(자주식)10-14ton</v>
          </cell>
          <cell r="I109" t="str">
            <v>a</v>
          </cell>
          <cell r="J109">
            <v>1926.1</v>
          </cell>
          <cell r="K109">
            <v>4196.1</v>
          </cell>
          <cell r="L109">
            <v>2910.6</v>
          </cell>
          <cell r="M109" t="str">
            <v>M1112-가-56</v>
          </cell>
        </row>
        <row r="110">
          <cell r="H110" t="str">
            <v>보도블럭기층다짐진동롤러(자주식)2.5ton</v>
          </cell>
          <cell r="I110" t="str">
            <v>a</v>
          </cell>
          <cell r="J110">
            <v>1276.1</v>
          </cell>
          <cell r="K110">
            <v>10960.9</v>
          </cell>
          <cell r="L110">
            <v>4271.4</v>
          </cell>
          <cell r="M110" t="str">
            <v>M1112-보-00</v>
          </cell>
        </row>
        <row r="111">
          <cell r="H111" t="str">
            <v>보조기층다짐플레이트콤팩터</v>
          </cell>
          <cell r="I111" t="str">
            <v>㎡</v>
          </cell>
          <cell r="J111">
            <v>15</v>
          </cell>
          <cell r="K111">
            <v>109.7</v>
          </cell>
          <cell r="L111">
            <v>6.2</v>
          </cell>
          <cell r="M111" t="str">
            <v>M1113-가-10</v>
          </cell>
        </row>
        <row r="112">
          <cell r="H112" t="str">
            <v>아스팔트유제살포Tack coat</v>
          </cell>
          <cell r="I112" t="str">
            <v>a</v>
          </cell>
          <cell r="J112">
            <v>27.2</v>
          </cell>
          <cell r="K112">
            <v>187.6</v>
          </cell>
          <cell r="L112">
            <v>14.9</v>
          </cell>
          <cell r="M112" t="str">
            <v>M1116-2-20</v>
          </cell>
        </row>
        <row r="113">
          <cell r="H113" t="str">
            <v>아스팔트유제살포Prime coat</v>
          </cell>
          <cell r="I113" t="str">
            <v>a</v>
          </cell>
          <cell r="J113">
            <v>50.1</v>
          </cell>
          <cell r="K113">
            <v>345.6</v>
          </cell>
          <cell r="L113">
            <v>27.6</v>
          </cell>
          <cell r="M113" t="str">
            <v>M1116-2-30</v>
          </cell>
        </row>
        <row r="114">
          <cell r="H114" t="str">
            <v>아스팔트포설표층 t=5cm,페이버</v>
          </cell>
          <cell r="I114" t="str">
            <v>a</v>
          </cell>
          <cell r="J114">
            <v>1312.1685793430947</v>
          </cell>
          <cell r="K114">
            <v>22614.565195884446</v>
          </cell>
          <cell r="L114">
            <v>5813.855362089434</v>
          </cell>
          <cell r="M114" t="str">
            <v>M1117-50-30</v>
          </cell>
        </row>
        <row r="115">
          <cell r="H115" t="str">
            <v>아스팔트포설중층 t=10cm,페이버</v>
          </cell>
          <cell r="I115" t="str">
            <v>a</v>
          </cell>
          <cell r="J115">
            <v>1312.1685793430947</v>
          </cell>
          <cell r="K115">
            <v>22614.565195884446</v>
          </cell>
          <cell r="L115">
            <v>5813.855362089434</v>
          </cell>
          <cell r="M115" t="str">
            <v>M1117-100-30</v>
          </cell>
        </row>
        <row r="116">
          <cell r="H116" t="str">
            <v>아스팔트포설중층 t=7.5cm,페이버</v>
          </cell>
          <cell r="I116" t="str">
            <v>ton</v>
          </cell>
          <cell r="J116">
            <v>74.4</v>
          </cell>
          <cell r="K116">
            <v>1283</v>
          </cell>
          <cell r="L116">
            <v>329.8</v>
          </cell>
          <cell r="M116" t="str">
            <v>M1117-75-30</v>
          </cell>
        </row>
        <row r="117">
          <cell r="H117" t="str">
            <v>맨홀보수(SS공법)하수(Φ648), 조절높이=0mm</v>
          </cell>
          <cell r="I117" t="str">
            <v>개소</v>
          </cell>
          <cell r="J117">
            <v>86360</v>
          </cell>
          <cell r="K117">
            <v>114524</v>
          </cell>
          <cell r="L117">
            <v>127049</v>
          </cell>
          <cell r="M117" t="str">
            <v>M1233-000</v>
          </cell>
        </row>
        <row r="118">
          <cell r="H118" t="str">
            <v>맨홀보수(SS공법)하수(Φ648), 조절높이=20mm</v>
          </cell>
          <cell r="I118" t="str">
            <v>개소</v>
          </cell>
          <cell r="J118">
            <v>105537</v>
          </cell>
          <cell r="K118">
            <v>120250</v>
          </cell>
          <cell r="L118">
            <v>127049</v>
          </cell>
          <cell r="M118" t="str">
            <v>M1233-000</v>
          </cell>
        </row>
        <row r="119">
          <cell r="H119" t="str">
            <v>맨홀보수(SS공법)하수(Φ648), 조절높이=50mm</v>
          </cell>
          <cell r="I119" t="str">
            <v>개소</v>
          </cell>
          <cell r="J119">
            <v>129421</v>
          </cell>
          <cell r="K119">
            <v>125976</v>
          </cell>
          <cell r="L119">
            <v>127049</v>
          </cell>
          <cell r="M119" t="str">
            <v>M1233-000</v>
          </cell>
        </row>
        <row r="120">
          <cell r="H120" t="str">
            <v>맨홀보수(SS공법)하수(Φ648), 조절높이=100mm</v>
          </cell>
          <cell r="I120" t="str">
            <v>개소</v>
          </cell>
          <cell r="J120">
            <v>172481</v>
          </cell>
          <cell r="K120">
            <v>137428</v>
          </cell>
          <cell r="L120">
            <v>127049</v>
          </cell>
          <cell r="M120" t="str">
            <v>M1233-000</v>
          </cell>
        </row>
        <row r="121">
          <cell r="H121" t="str">
            <v>맨홀보수(SS공법)상수(Φ648), 조절높이=0mm</v>
          </cell>
          <cell r="I121" t="str">
            <v>개소</v>
          </cell>
          <cell r="J121">
            <v>312021</v>
          </cell>
          <cell r="K121">
            <v>207355</v>
          </cell>
          <cell r="L121">
            <v>127049</v>
          </cell>
          <cell r="M121" t="str">
            <v>M1233-000</v>
          </cell>
        </row>
        <row r="122">
          <cell r="H122" t="str">
            <v>맨홀보수(SS공법)상수(Φ648), 조절높이=20mm</v>
          </cell>
          <cell r="I122" t="str">
            <v>개소</v>
          </cell>
          <cell r="J122">
            <v>340639</v>
          </cell>
          <cell r="K122">
            <v>217722</v>
          </cell>
          <cell r="L122">
            <v>127049</v>
          </cell>
          <cell r="M122" t="str">
            <v>M1233-000</v>
          </cell>
        </row>
        <row r="123">
          <cell r="H123" t="str">
            <v>맨홀보수(SS공법)상수(Φ648), 조절높이=50mm</v>
          </cell>
          <cell r="I123" t="str">
            <v>개소</v>
          </cell>
          <cell r="J123">
            <v>370199</v>
          </cell>
          <cell r="K123">
            <v>228090</v>
          </cell>
          <cell r="L123">
            <v>127049</v>
          </cell>
          <cell r="M123" t="str">
            <v>M1233-000</v>
          </cell>
        </row>
        <row r="124">
          <cell r="H124" t="str">
            <v>맨홀보수(SS공법)상수(Φ648), 조절높이=100mm</v>
          </cell>
          <cell r="I124" t="str">
            <v>개소</v>
          </cell>
          <cell r="J124">
            <v>429614</v>
          </cell>
          <cell r="K124">
            <v>248826</v>
          </cell>
          <cell r="L124">
            <v>127049</v>
          </cell>
          <cell r="M124" t="str">
            <v>M1233-000</v>
          </cell>
        </row>
        <row r="125">
          <cell r="H125" t="str">
            <v>맨홀보수(SS공법)Φ766, 조절높이=0mm</v>
          </cell>
          <cell r="I125" t="str">
            <v>개소</v>
          </cell>
          <cell r="J125">
            <v>120583</v>
          </cell>
          <cell r="K125">
            <v>121959</v>
          </cell>
          <cell r="L125">
            <v>127049</v>
          </cell>
          <cell r="M125" t="str">
            <v>M1233-000</v>
          </cell>
        </row>
        <row r="126">
          <cell r="H126" t="str">
            <v>맨홀보수(SS공법)Φ766, 조절높이=20mm</v>
          </cell>
          <cell r="I126" t="str">
            <v>개소</v>
          </cell>
          <cell r="J126">
            <v>144260</v>
          </cell>
          <cell r="K126">
            <v>128056</v>
          </cell>
          <cell r="L126">
            <v>127049</v>
          </cell>
          <cell r="M126" t="str">
            <v>M1233-000</v>
          </cell>
        </row>
        <row r="127">
          <cell r="H127" t="str">
            <v>맨홀보수(SS공법)Φ766, 조절높이=50mm</v>
          </cell>
          <cell r="I127" t="str">
            <v>개소</v>
          </cell>
          <cell r="J127">
            <v>166407</v>
          </cell>
          <cell r="K127">
            <v>134154</v>
          </cell>
          <cell r="L127">
            <v>127049</v>
          </cell>
          <cell r="M127" t="str">
            <v>M1233-000</v>
          </cell>
        </row>
        <row r="128">
          <cell r="H128" t="str">
            <v>맨홀보수(SS공법)Φ766, 조절높이=100mm</v>
          </cell>
          <cell r="I128" t="str">
            <v>개소</v>
          </cell>
          <cell r="J128">
            <v>210997</v>
          </cell>
          <cell r="K128">
            <v>146350</v>
          </cell>
          <cell r="L128">
            <v>127049</v>
          </cell>
          <cell r="M128" t="str">
            <v>M1233-000</v>
          </cell>
        </row>
        <row r="129">
          <cell r="H129" t="str">
            <v>맨홀보수(SS공법)Φ918, 조절높이=0mm</v>
          </cell>
          <cell r="I129" t="str">
            <v>개소</v>
          </cell>
          <cell r="J129">
            <v>144116</v>
          </cell>
          <cell r="K129">
            <v>125792</v>
          </cell>
          <cell r="L129">
            <v>127049</v>
          </cell>
          <cell r="M129" t="str">
            <v>M1233-000</v>
          </cell>
        </row>
        <row r="130">
          <cell r="H130" t="str">
            <v>맨홀보수(SS공법)Φ918, 조절높이=20mm</v>
          </cell>
          <cell r="I130" t="str">
            <v>개소</v>
          </cell>
          <cell r="J130">
            <v>168057</v>
          </cell>
          <cell r="K130">
            <v>132081</v>
          </cell>
          <cell r="L130">
            <v>127049</v>
          </cell>
          <cell r="M130" t="str">
            <v>M1233-000</v>
          </cell>
        </row>
        <row r="131">
          <cell r="H131" t="str">
            <v>맨홀보수(SS공법)Φ918, 조절높이=50mm</v>
          </cell>
          <cell r="I131" t="str">
            <v>개소</v>
          </cell>
          <cell r="J131">
            <v>191205</v>
          </cell>
          <cell r="K131">
            <v>138371</v>
          </cell>
          <cell r="L131">
            <v>127049</v>
          </cell>
          <cell r="M131" t="str">
            <v>M1233-000</v>
          </cell>
        </row>
        <row r="132">
          <cell r="H132" t="str">
            <v>맨홀보수(SS공법)Φ918, 조절높이=100mm</v>
          </cell>
          <cell r="I132" t="str">
            <v>개소</v>
          </cell>
          <cell r="J132">
            <v>239530</v>
          </cell>
          <cell r="K132">
            <v>150950</v>
          </cell>
          <cell r="L132">
            <v>127049</v>
          </cell>
          <cell r="M132" t="str">
            <v>M1233-000</v>
          </cell>
        </row>
        <row r="133">
          <cell r="H133" t="str">
            <v>맨홀보수(SS공법)사각, 조절높이=0mm</v>
          </cell>
          <cell r="I133" t="str">
            <v>개소</v>
          </cell>
          <cell r="J133">
            <v>155672</v>
          </cell>
          <cell r="K133">
            <v>130524</v>
          </cell>
          <cell r="L133">
            <v>127049</v>
          </cell>
          <cell r="M133" t="str">
            <v>M1233-000</v>
          </cell>
        </row>
        <row r="134">
          <cell r="H134" t="str">
            <v>맨홀보수(SS공법)사각, 조절높이=20mm</v>
          </cell>
          <cell r="I134" t="str">
            <v>개소</v>
          </cell>
          <cell r="J134">
            <v>195909</v>
          </cell>
          <cell r="K134">
            <v>137050</v>
          </cell>
          <cell r="L134">
            <v>127049</v>
          </cell>
          <cell r="M134" t="str">
            <v>M1233-000</v>
          </cell>
        </row>
        <row r="135">
          <cell r="H135" t="str">
            <v>맨홀보수(SS공법)사각, 조절높이=50mm</v>
          </cell>
          <cell r="I135" t="str">
            <v>개소</v>
          </cell>
          <cell r="J135">
            <v>239794</v>
          </cell>
          <cell r="K135">
            <v>143576</v>
          </cell>
          <cell r="L135">
            <v>127049</v>
          </cell>
          <cell r="M135" t="str">
            <v>M1233-000</v>
          </cell>
        </row>
        <row r="136">
          <cell r="H136" t="str">
            <v>맨홀보수(SS공법)사각, 조절높이=100mm</v>
          </cell>
          <cell r="I136" t="str">
            <v>개소</v>
          </cell>
          <cell r="J136">
            <v>325152</v>
          </cell>
          <cell r="K136">
            <v>156628</v>
          </cell>
          <cell r="L136">
            <v>127049</v>
          </cell>
          <cell r="M136" t="str">
            <v>M1233-000</v>
          </cell>
        </row>
        <row r="137">
          <cell r="H137" t="str">
            <v>준설흡입준설기</v>
          </cell>
          <cell r="I137" t="str">
            <v>㎥</v>
          </cell>
          <cell r="J137">
            <v>4668</v>
          </cell>
          <cell r="K137">
            <v>3302.9</v>
          </cell>
          <cell r="L137">
            <v>19335.4</v>
          </cell>
          <cell r="M137" t="str">
            <v>M2102-000</v>
          </cell>
        </row>
        <row r="138">
          <cell r="H138" t="str">
            <v>물공급물탱크5,500ℓ</v>
          </cell>
          <cell r="I138" t="str">
            <v>㎥</v>
          </cell>
          <cell r="J138">
            <v>647.5</v>
          </cell>
          <cell r="K138">
            <v>1320.3</v>
          </cell>
          <cell r="L138">
            <v>489.8</v>
          </cell>
          <cell r="M138" t="str">
            <v>M2102-200</v>
          </cell>
        </row>
        <row r="139">
          <cell r="H139" t="str">
            <v>중기운반</v>
          </cell>
          <cell r="I139" t="str">
            <v>대</v>
          </cell>
          <cell r="J139">
            <v>55334.4262295082</v>
          </cell>
          <cell r="K139">
            <v>37734.4262295082</v>
          </cell>
          <cell r="L139">
            <v>52629.50819672131</v>
          </cell>
          <cell r="M139" t="str">
            <v>M9000-00-10</v>
          </cell>
        </row>
        <row r="140">
          <cell r="H140" t="str">
            <v>경계석운반(보차A)구역화물6t, L=10km</v>
          </cell>
          <cell r="I140" t="str">
            <v>개</v>
          </cell>
          <cell r="J140">
            <v>0</v>
          </cell>
          <cell r="K140">
            <v>374.8</v>
          </cell>
          <cell r="L140">
            <v>603.6</v>
          </cell>
          <cell r="M140" t="str">
            <v>M9000-경계석</v>
          </cell>
        </row>
        <row r="141">
          <cell r="H141" t="str">
            <v>경계석운반(보차B)구역화물6t, L=10km</v>
          </cell>
          <cell r="I141" t="str">
            <v>개</v>
          </cell>
          <cell r="J141">
            <v>0</v>
          </cell>
          <cell r="K141">
            <v>541.4</v>
          </cell>
          <cell r="L141">
            <v>916.6</v>
          </cell>
          <cell r="M141" t="str">
            <v>M9000-경계석</v>
          </cell>
        </row>
        <row r="142">
          <cell r="H142" t="str">
            <v>경계석운반(보차C)구역화물6t, L=10km</v>
          </cell>
          <cell r="I142" t="str">
            <v>개</v>
          </cell>
          <cell r="J142">
            <v>0</v>
          </cell>
          <cell r="K142">
            <v>696.1</v>
          </cell>
          <cell r="L142">
            <v>1151.1</v>
          </cell>
          <cell r="M142" t="str">
            <v>M9000-경계석</v>
          </cell>
        </row>
        <row r="143">
          <cell r="H143" t="str">
            <v>경계석운반(도로SA)구역화물6t, L=10km</v>
          </cell>
          <cell r="I143" t="str">
            <v>개</v>
          </cell>
          <cell r="J143">
            <v>0</v>
          </cell>
          <cell r="K143">
            <v>174</v>
          </cell>
          <cell r="L143">
            <v>289.4</v>
          </cell>
          <cell r="M143" t="str">
            <v>M9000-경계석</v>
          </cell>
        </row>
        <row r="144">
          <cell r="H144" t="str">
            <v>경계석운반(도로SB)구역화물6t, L=10km</v>
          </cell>
          <cell r="I144" t="str">
            <v>개</v>
          </cell>
          <cell r="J144">
            <v>0</v>
          </cell>
          <cell r="K144">
            <v>211.8</v>
          </cell>
          <cell r="L144">
            <v>348.5</v>
          </cell>
          <cell r="M144" t="str">
            <v>M9000-경계석</v>
          </cell>
        </row>
        <row r="145">
          <cell r="H145" t="str">
            <v>경계석운반(도로SC)구역화물6t, L=10km</v>
          </cell>
          <cell r="I145" t="str">
            <v>개</v>
          </cell>
          <cell r="J145">
            <v>0</v>
          </cell>
          <cell r="K145">
            <v>256.4</v>
          </cell>
          <cell r="L145">
            <v>430.4</v>
          </cell>
          <cell r="M145" t="str">
            <v>M9000-경계석</v>
          </cell>
        </row>
        <row r="146">
          <cell r="H146" t="str">
            <v>경계석운반(보차A)구역화물8t, L=10km</v>
          </cell>
          <cell r="I146" t="str">
            <v>개</v>
          </cell>
          <cell r="J146">
            <v>0</v>
          </cell>
          <cell r="K146">
            <v>374.8</v>
          </cell>
          <cell r="L146">
            <v>558.9</v>
          </cell>
          <cell r="M146" t="str">
            <v>M9000-경계석</v>
          </cell>
        </row>
        <row r="147">
          <cell r="H147" t="str">
            <v>경계석운반(보차B)구역화물8t, L=10km</v>
          </cell>
          <cell r="I147" t="str">
            <v>개</v>
          </cell>
          <cell r="J147">
            <v>0</v>
          </cell>
          <cell r="K147">
            <v>541.4</v>
          </cell>
          <cell r="L147">
            <v>846.2</v>
          </cell>
          <cell r="M147" t="str">
            <v>M9000-경계석</v>
          </cell>
        </row>
        <row r="148">
          <cell r="H148" t="str">
            <v>경계석운반(보차C)구역화물8t, L=10km</v>
          </cell>
          <cell r="I148" t="str">
            <v>개</v>
          </cell>
          <cell r="J148">
            <v>0</v>
          </cell>
          <cell r="K148">
            <v>696.1</v>
          </cell>
          <cell r="L148">
            <v>1050.4</v>
          </cell>
          <cell r="M148" t="str">
            <v>M9000-경계석</v>
          </cell>
        </row>
        <row r="149">
          <cell r="H149" t="str">
            <v>경계석운반(도로SA)구역화물8t, L=10km</v>
          </cell>
          <cell r="I149" t="str">
            <v>개</v>
          </cell>
          <cell r="J149">
            <v>0</v>
          </cell>
          <cell r="K149">
            <v>174</v>
          </cell>
          <cell r="L149">
            <v>267.2</v>
          </cell>
          <cell r="M149" t="str">
            <v>M9000-경계석</v>
          </cell>
        </row>
        <row r="150">
          <cell r="H150" t="str">
            <v>경계석운반(도로SB)구역화물8t, L=10km</v>
          </cell>
          <cell r="I150" t="str">
            <v>개</v>
          </cell>
          <cell r="J150">
            <v>0</v>
          </cell>
          <cell r="K150">
            <v>211.8</v>
          </cell>
          <cell r="L150">
            <v>320.6</v>
          </cell>
          <cell r="M150" t="str">
            <v>M9000-경계석</v>
          </cell>
        </row>
        <row r="151">
          <cell r="H151" t="str">
            <v>경계석운반(도로SC)구역화물8t, L=10km</v>
          </cell>
          <cell r="I151" t="str">
            <v>개</v>
          </cell>
          <cell r="J151">
            <v>0</v>
          </cell>
          <cell r="K151">
            <v>256.4</v>
          </cell>
          <cell r="L151">
            <v>398.2</v>
          </cell>
          <cell r="M151" t="str">
            <v>M9000-경계석</v>
          </cell>
        </row>
        <row r="152">
          <cell r="H152" t="str">
            <v>경계석운반(보차A)구역화물11t, L=10km</v>
          </cell>
          <cell r="I152" t="str">
            <v>개</v>
          </cell>
          <cell r="J152">
            <v>0</v>
          </cell>
          <cell r="K152">
            <v>374.8</v>
          </cell>
          <cell r="L152">
            <v>557.9</v>
          </cell>
          <cell r="M152" t="str">
            <v>M9000-경계석</v>
          </cell>
        </row>
        <row r="153">
          <cell r="H153" t="str">
            <v>경계석운반(보차B)구역화물11t, L=10km</v>
          </cell>
          <cell r="I153" t="str">
            <v>개</v>
          </cell>
          <cell r="J153">
            <v>0</v>
          </cell>
          <cell r="K153">
            <v>541.4</v>
          </cell>
          <cell r="L153">
            <v>845.3</v>
          </cell>
          <cell r="M153" t="str">
            <v>M9000-경계석</v>
          </cell>
        </row>
        <row r="154">
          <cell r="H154" t="str">
            <v>경계석운반(보차C)구역화물11t, L=10km</v>
          </cell>
          <cell r="I154" t="str">
            <v>개</v>
          </cell>
          <cell r="J154">
            <v>0</v>
          </cell>
          <cell r="K154">
            <v>696.1</v>
          </cell>
          <cell r="L154">
            <v>1046.1</v>
          </cell>
          <cell r="M154" t="str">
            <v>M9000-경계석</v>
          </cell>
        </row>
        <row r="155">
          <cell r="H155" t="str">
            <v>경계석운반(도로SA)구역화물11t, L=10km</v>
          </cell>
          <cell r="I155" t="str">
            <v>개</v>
          </cell>
          <cell r="J155">
            <v>0</v>
          </cell>
          <cell r="K155">
            <v>174</v>
          </cell>
          <cell r="L155">
            <v>266.5</v>
          </cell>
          <cell r="M155" t="str">
            <v>M9000-경계석</v>
          </cell>
        </row>
        <row r="156">
          <cell r="H156" t="str">
            <v>경계석운반(도로SB)구역화물11t, L=10km</v>
          </cell>
          <cell r="I156" t="str">
            <v>개</v>
          </cell>
          <cell r="J156">
            <v>0</v>
          </cell>
          <cell r="K156">
            <v>211.8</v>
          </cell>
          <cell r="L156">
            <v>320.6</v>
          </cell>
          <cell r="M156" t="str">
            <v>M9000-경계석</v>
          </cell>
        </row>
        <row r="157">
          <cell r="H157" t="str">
            <v>경계석운반(도로SC)구역화물11t, L=10km</v>
          </cell>
          <cell r="I157" t="str">
            <v>개</v>
          </cell>
          <cell r="J157">
            <v>0</v>
          </cell>
          <cell r="K157">
            <v>256.4</v>
          </cell>
          <cell r="L157">
            <v>396.6</v>
          </cell>
          <cell r="M157" t="str">
            <v>M9000-경계석</v>
          </cell>
        </row>
        <row r="158">
          <cell r="H158" t="str">
            <v>퓰륨관뚜껑운반(B=500)구역화물11t, L=10km</v>
          </cell>
          <cell r="I158" t="str">
            <v>본</v>
          </cell>
          <cell r="J158">
            <v>0</v>
          </cell>
          <cell r="K158">
            <v>389.81</v>
          </cell>
          <cell r="L158">
            <v>610.88</v>
          </cell>
          <cell r="M158" t="str">
            <v>M9000-플-50</v>
          </cell>
        </row>
        <row r="159">
          <cell r="H159" t="str">
            <v>플륨관운반(500*500)구역화물11t, L=10km</v>
          </cell>
          <cell r="I159" t="str">
            <v>본</v>
          </cell>
          <cell r="J159">
            <v>771.7</v>
          </cell>
          <cell r="K159">
            <v>1862.9</v>
          </cell>
          <cell r="L159">
            <v>4056.5</v>
          </cell>
          <cell r="M159" t="str">
            <v>M9000-플-55</v>
          </cell>
        </row>
        <row r="160">
          <cell r="H160" t="str">
            <v>퓰륨관뚜껑운반(B=800)구역화물11t, L=10km</v>
          </cell>
          <cell r="I160" t="str">
            <v>본</v>
          </cell>
          <cell r="J160">
            <v>0</v>
          </cell>
          <cell r="K160">
            <v>676.76</v>
          </cell>
          <cell r="L160">
            <v>1059.37</v>
          </cell>
          <cell r="M160" t="str">
            <v>M9000-플-80</v>
          </cell>
        </row>
        <row r="161">
          <cell r="H161" t="str">
            <v>맨홀뚜껑운반구역화물11t, L=10km</v>
          </cell>
          <cell r="I161" t="str">
            <v>조</v>
          </cell>
          <cell r="J161">
            <v>0</v>
          </cell>
          <cell r="K161">
            <v>587.07</v>
          </cell>
          <cell r="L161">
            <v>929.89</v>
          </cell>
          <cell r="M161" t="str">
            <v>M9000-MH-10</v>
          </cell>
        </row>
        <row r="162">
          <cell r="H162" t="str">
            <v>주물뚜껑운반구역화물11t, L=10km</v>
          </cell>
          <cell r="I162" t="str">
            <v>조</v>
          </cell>
          <cell r="J162">
            <v>0</v>
          </cell>
          <cell r="K162">
            <v>243.63</v>
          </cell>
          <cell r="L162">
            <v>380.41</v>
          </cell>
          <cell r="M162" t="str">
            <v>M9000-주-10</v>
          </cell>
        </row>
        <row r="163">
          <cell r="H163" t="str">
            <v>철근운반구역화물6t, L=10km</v>
          </cell>
          <cell r="I163" t="str">
            <v>ton</v>
          </cell>
          <cell r="J163">
            <v>0</v>
          </cell>
          <cell r="K163">
            <v>4872.7</v>
          </cell>
          <cell r="L163">
            <v>8250</v>
          </cell>
          <cell r="M163" t="str">
            <v>M9000-철근</v>
          </cell>
        </row>
        <row r="164">
          <cell r="H164" t="str">
            <v>철근운반구역화물8t, L=10km</v>
          </cell>
          <cell r="I164" t="str">
            <v>ton</v>
          </cell>
          <cell r="J164">
            <v>0</v>
          </cell>
          <cell r="K164">
            <v>4872.7</v>
          </cell>
          <cell r="L164">
            <v>7615.875</v>
          </cell>
          <cell r="M164" t="str">
            <v>M9000-철근</v>
          </cell>
        </row>
        <row r="165">
          <cell r="H165" t="str">
            <v>철근운반구역화물11t, L=10km</v>
          </cell>
          <cell r="I165" t="str">
            <v>ton</v>
          </cell>
          <cell r="J165">
            <v>0</v>
          </cell>
          <cell r="K165">
            <v>4872.7</v>
          </cell>
          <cell r="L165">
            <v>7608.181818181818</v>
          </cell>
          <cell r="M165" t="str">
            <v>M9000-철근</v>
          </cell>
        </row>
        <row r="166">
          <cell r="H166" t="str">
            <v>흄관운반(Φ300)구역화물6t, 하차BH0.4</v>
          </cell>
          <cell r="I166" t="str">
            <v>본</v>
          </cell>
          <cell r="J166">
            <v>661.5</v>
          </cell>
          <cell r="K166">
            <v>1862.9</v>
          </cell>
          <cell r="L166">
            <v>2927.1</v>
          </cell>
          <cell r="M166" t="str">
            <v>M9000-흄관</v>
          </cell>
        </row>
        <row r="167">
          <cell r="H167" t="str">
            <v>흄관운반(Φ300)구역화물8t, 하차BH0.4</v>
          </cell>
          <cell r="I167" t="str">
            <v>본</v>
          </cell>
          <cell r="J167">
            <v>661.5</v>
          </cell>
          <cell r="K167">
            <v>1862.9</v>
          </cell>
          <cell r="L167">
            <v>2786.2</v>
          </cell>
          <cell r="M167" t="str">
            <v>M9000-흄관</v>
          </cell>
        </row>
        <row r="168">
          <cell r="H168" t="str">
            <v>흄관운반(Φ300)구역화물11t, 하차BH0.4</v>
          </cell>
          <cell r="I168" t="str">
            <v>본</v>
          </cell>
          <cell r="J168">
            <v>661.5</v>
          </cell>
          <cell r="K168">
            <v>1862.9</v>
          </cell>
          <cell r="L168">
            <v>2703.2</v>
          </cell>
          <cell r="M168" t="str">
            <v>M9000-흄관</v>
          </cell>
        </row>
        <row r="169">
          <cell r="H169" t="str">
            <v>흄관운반(Φ450)구역화물6t, 하차BH0.4</v>
          </cell>
          <cell r="I169" t="str">
            <v>본</v>
          </cell>
          <cell r="J169">
            <v>661.5</v>
          </cell>
          <cell r="K169">
            <v>1862.9</v>
          </cell>
          <cell r="L169">
            <v>4393.8</v>
          </cell>
          <cell r="M169" t="str">
            <v>M9000-흄관</v>
          </cell>
        </row>
        <row r="170">
          <cell r="H170" t="str">
            <v>흄관운반(Φ450)구역화물8t, 하차BH0.4</v>
          </cell>
          <cell r="I170" t="str">
            <v>본</v>
          </cell>
          <cell r="J170">
            <v>661.5</v>
          </cell>
          <cell r="K170">
            <v>1862.9</v>
          </cell>
          <cell r="L170">
            <v>4140.1</v>
          </cell>
          <cell r="M170" t="str">
            <v>M9000-흄관</v>
          </cell>
        </row>
        <row r="171">
          <cell r="H171" t="str">
            <v>흄관운반(Φ450)구역화물11t, 하차BH0.4</v>
          </cell>
          <cell r="I171" t="str">
            <v>본</v>
          </cell>
          <cell r="J171">
            <v>661.5</v>
          </cell>
          <cell r="K171">
            <v>1862.9</v>
          </cell>
          <cell r="L171">
            <v>4193.4</v>
          </cell>
          <cell r="M171" t="str">
            <v>M9000-흄관</v>
          </cell>
        </row>
      </sheetData>
      <sheetData sheetId="7">
        <row r="5">
          <cell r="C5" t="str">
            <v>인력절취호박돌섞인토사</v>
          </cell>
          <cell r="D5" t="str">
            <v>㎥</v>
          </cell>
          <cell r="H5">
            <v>14618</v>
          </cell>
          <cell r="L5" t="str">
            <v>D0301-가-03</v>
          </cell>
        </row>
        <row r="6">
          <cell r="C6" t="str">
            <v>인력터파기보통토사,0-1m</v>
          </cell>
          <cell r="D6" t="str">
            <v>㎥</v>
          </cell>
          <cell r="H6">
            <v>7496</v>
          </cell>
          <cell r="L6" t="str">
            <v>D0301-나-01</v>
          </cell>
        </row>
        <row r="7">
          <cell r="C7" t="str">
            <v>인력터파기보통토사,1-2m</v>
          </cell>
          <cell r="D7" t="str">
            <v>㎥</v>
          </cell>
          <cell r="H7">
            <v>10120</v>
          </cell>
          <cell r="L7" t="str">
            <v>D0301-나-02</v>
          </cell>
        </row>
        <row r="8">
          <cell r="C8" t="str">
            <v>인력터파기보통토사,2-3m</v>
          </cell>
          <cell r="D8" t="str">
            <v>㎥</v>
          </cell>
          <cell r="H8">
            <v>12744</v>
          </cell>
          <cell r="L8" t="str">
            <v>D0301-나-03</v>
          </cell>
        </row>
        <row r="9">
          <cell r="C9" t="str">
            <v>인력터파기경질토사,0-1m</v>
          </cell>
          <cell r="D9" t="str">
            <v>㎥</v>
          </cell>
          <cell r="H9">
            <v>9745</v>
          </cell>
          <cell r="L9" t="str">
            <v>D0301-나-04</v>
          </cell>
        </row>
        <row r="10">
          <cell r="C10" t="str">
            <v>인력터파기경질토사,1-2m</v>
          </cell>
          <cell r="D10" t="str">
            <v>㎥</v>
          </cell>
          <cell r="H10">
            <v>13119</v>
          </cell>
          <cell r="L10" t="str">
            <v>D0301-나-05</v>
          </cell>
        </row>
        <row r="11">
          <cell r="C11" t="str">
            <v>인력터파기경질토사,2-3m</v>
          </cell>
          <cell r="D11" t="str">
            <v>㎥</v>
          </cell>
          <cell r="H11">
            <v>16492</v>
          </cell>
          <cell r="L11" t="str">
            <v>D0301-나-06</v>
          </cell>
        </row>
        <row r="12">
          <cell r="C12" t="str">
            <v>인력터파기자갈섞인토사,0-1m</v>
          </cell>
          <cell r="D12" t="str">
            <v>㎥</v>
          </cell>
          <cell r="H12">
            <v>11994</v>
          </cell>
          <cell r="L12" t="str">
            <v>D0301-나-07</v>
          </cell>
        </row>
        <row r="13">
          <cell r="C13" t="str">
            <v>인력터파기자갈섞인토사,1-2m</v>
          </cell>
          <cell r="D13" t="str">
            <v>㎥</v>
          </cell>
          <cell r="H13">
            <v>16117</v>
          </cell>
          <cell r="L13" t="str">
            <v>D0301-나-08</v>
          </cell>
        </row>
        <row r="14">
          <cell r="C14" t="str">
            <v>인력터파기자갈섞인토사,2-3m</v>
          </cell>
          <cell r="D14" t="str">
            <v>㎥</v>
          </cell>
          <cell r="H14">
            <v>20240</v>
          </cell>
          <cell r="L14" t="str">
            <v>D0301-나-09</v>
          </cell>
        </row>
        <row r="15">
          <cell r="C15" t="str">
            <v>인력터파기호박돌섞인토사,0-1m</v>
          </cell>
          <cell r="D15" t="str">
            <v>㎥</v>
          </cell>
          <cell r="H15">
            <v>21365</v>
          </cell>
          <cell r="L15" t="str">
            <v>D0301-나-10</v>
          </cell>
        </row>
        <row r="16">
          <cell r="C16" t="str">
            <v>인력터파기호박돌섞인토사,1-2m</v>
          </cell>
          <cell r="D16" t="str">
            <v>㎥</v>
          </cell>
          <cell r="H16">
            <v>28861</v>
          </cell>
          <cell r="L16" t="str">
            <v>D0301-나-11</v>
          </cell>
        </row>
        <row r="17">
          <cell r="C17" t="str">
            <v>인력터파기호박돌섞인토사,2-3m</v>
          </cell>
          <cell r="D17" t="str">
            <v>㎥</v>
          </cell>
          <cell r="H17">
            <v>36358</v>
          </cell>
          <cell r="L17" t="str">
            <v>D0301-나-12</v>
          </cell>
        </row>
        <row r="18">
          <cell r="C18" t="str">
            <v>인력터파기연암 및 풍화암,0-1m</v>
          </cell>
          <cell r="D18" t="str">
            <v>㎥</v>
          </cell>
          <cell r="H18">
            <v>136328</v>
          </cell>
          <cell r="L18" t="str">
            <v>D0301-나-13</v>
          </cell>
        </row>
        <row r="19">
          <cell r="C19" t="str">
            <v>인력터파기연암 및 풍화암,1-2m</v>
          </cell>
          <cell r="D19" t="str">
            <v>㎥</v>
          </cell>
          <cell r="H19">
            <v>153369</v>
          </cell>
          <cell r="L19" t="str">
            <v>D0301-나-14</v>
          </cell>
        </row>
        <row r="20">
          <cell r="C20" t="str">
            <v>인력되메우기</v>
          </cell>
          <cell r="D20" t="str">
            <v>㎥</v>
          </cell>
          <cell r="F20">
            <v>0</v>
          </cell>
          <cell r="H20">
            <v>3748</v>
          </cell>
          <cell r="J20">
            <v>0</v>
          </cell>
          <cell r="L20" t="str">
            <v>D0301-나-50</v>
          </cell>
        </row>
        <row r="21">
          <cell r="C21" t="str">
            <v>잔토처리(인력)</v>
          </cell>
          <cell r="D21" t="str">
            <v>㎥</v>
          </cell>
          <cell r="F21">
            <v>0</v>
          </cell>
          <cell r="H21">
            <v>7496</v>
          </cell>
          <cell r="J21">
            <v>0</v>
          </cell>
          <cell r="L21" t="str">
            <v>D0301-나-60</v>
          </cell>
        </row>
        <row r="22">
          <cell r="C22" t="str">
            <v>절토면고르기(인력)사질토</v>
          </cell>
          <cell r="D22" t="str">
            <v>㎡</v>
          </cell>
          <cell r="H22">
            <v>1574</v>
          </cell>
          <cell r="J22">
            <v>0</v>
          </cell>
          <cell r="L22" t="str">
            <v>D0303-가-01</v>
          </cell>
        </row>
        <row r="23">
          <cell r="C23" t="str">
            <v>절토면고르기(인력)연질토,부순자갈</v>
          </cell>
          <cell r="D23" t="str">
            <v>㎡</v>
          </cell>
          <cell r="H23">
            <v>2323</v>
          </cell>
          <cell r="J23">
            <v>0</v>
          </cell>
          <cell r="L23" t="str">
            <v>D0303-가-02</v>
          </cell>
        </row>
        <row r="24">
          <cell r="C24" t="str">
            <v>절토면고르기(인력)호박돌섞인고결토</v>
          </cell>
          <cell r="D24" t="str">
            <v>㎡</v>
          </cell>
          <cell r="H24">
            <v>4123</v>
          </cell>
          <cell r="J24">
            <v>0</v>
          </cell>
          <cell r="L24" t="str">
            <v>D0303-가-03</v>
          </cell>
        </row>
        <row r="25">
          <cell r="C25" t="str">
            <v>성토면고르기(인력)점토,점질토</v>
          </cell>
          <cell r="D25" t="str">
            <v>㎡</v>
          </cell>
          <cell r="H25">
            <v>899</v>
          </cell>
          <cell r="J25">
            <v>0</v>
          </cell>
          <cell r="L25" t="str">
            <v>D0303-나-01</v>
          </cell>
        </row>
        <row r="26">
          <cell r="C26" t="str">
            <v>성토면고르기(인력)모래,사질토</v>
          </cell>
          <cell r="D26" t="str">
            <v>㎡</v>
          </cell>
          <cell r="F26">
            <v>0</v>
          </cell>
          <cell r="H26">
            <v>712</v>
          </cell>
          <cell r="J26">
            <v>0</v>
          </cell>
          <cell r="L26" t="str">
            <v>D0303-나-02</v>
          </cell>
        </row>
        <row r="27">
          <cell r="C27" t="str">
            <v>PE법면보호블럭설치</v>
          </cell>
          <cell r="D27" t="str">
            <v>㎡</v>
          </cell>
          <cell r="F27">
            <v>0</v>
          </cell>
          <cell r="H27">
            <v>9001</v>
          </cell>
          <cell r="J27">
            <v>0</v>
          </cell>
          <cell r="L27" t="str">
            <v>D0306-가-01</v>
          </cell>
        </row>
        <row r="28">
          <cell r="C28" t="str">
            <v>떼뜨기평떼</v>
          </cell>
          <cell r="D28" t="str">
            <v>㎡</v>
          </cell>
          <cell r="F28">
            <v>0</v>
          </cell>
          <cell r="H28">
            <v>2248</v>
          </cell>
          <cell r="J28">
            <v>0</v>
          </cell>
          <cell r="L28" t="str">
            <v>D0401-가-02</v>
          </cell>
        </row>
        <row r="29">
          <cell r="C29" t="str">
            <v>떼뜨기평떼</v>
          </cell>
          <cell r="D29" t="str">
            <v>㎡</v>
          </cell>
          <cell r="F29">
            <v>0</v>
          </cell>
          <cell r="H29">
            <v>2586</v>
          </cell>
          <cell r="J29">
            <v>0</v>
          </cell>
          <cell r="L29" t="str">
            <v>D0401-가-04</v>
          </cell>
        </row>
        <row r="30">
          <cell r="C30" t="str">
            <v>PP마대만들기</v>
          </cell>
          <cell r="D30" t="str">
            <v>㎥</v>
          </cell>
          <cell r="F30">
            <v>0</v>
          </cell>
          <cell r="H30">
            <v>25488</v>
          </cell>
          <cell r="J30">
            <v>0</v>
          </cell>
          <cell r="L30" t="str">
            <v>D0502-나-01</v>
          </cell>
        </row>
        <row r="31">
          <cell r="C31" t="str">
            <v>PP마대쌓기</v>
          </cell>
          <cell r="D31" t="str">
            <v>㎥</v>
          </cell>
          <cell r="F31">
            <v>0</v>
          </cell>
          <cell r="H31">
            <v>11244</v>
          </cell>
          <cell r="J31">
            <v>0</v>
          </cell>
          <cell r="L31" t="str">
            <v>D0502-나-02</v>
          </cell>
        </row>
        <row r="32">
          <cell r="C32" t="str">
            <v>PP마대헐기</v>
          </cell>
          <cell r="D32" t="str">
            <v>㎥</v>
          </cell>
          <cell r="F32">
            <v>0</v>
          </cell>
          <cell r="H32">
            <v>11244</v>
          </cell>
          <cell r="J32">
            <v>0</v>
          </cell>
          <cell r="L32" t="str">
            <v>D0502-나-03</v>
          </cell>
        </row>
        <row r="33">
          <cell r="C33" t="str">
            <v>레미콘타설무근구조물</v>
          </cell>
          <cell r="D33" t="str">
            <v>㎥</v>
          </cell>
          <cell r="F33">
            <v>0</v>
          </cell>
          <cell r="H33">
            <v>19623</v>
          </cell>
          <cell r="J33">
            <v>0</v>
          </cell>
          <cell r="L33" t="str">
            <v>D0601-가-01</v>
          </cell>
        </row>
        <row r="34">
          <cell r="C34" t="str">
            <v>레미콘타설철근구조물</v>
          </cell>
          <cell r="D34" t="str">
            <v>㎥</v>
          </cell>
          <cell r="F34">
            <v>0</v>
          </cell>
          <cell r="H34">
            <v>21640</v>
          </cell>
          <cell r="J34">
            <v>0</v>
          </cell>
          <cell r="L34" t="str">
            <v>D0601-가-02</v>
          </cell>
        </row>
        <row r="35">
          <cell r="C35" t="str">
            <v>레미콘타설소형구조물</v>
          </cell>
          <cell r="D35" t="str">
            <v>㎥</v>
          </cell>
          <cell r="F35">
            <v>0</v>
          </cell>
          <cell r="H35">
            <v>30947</v>
          </cell>
          <cell r="J35">
            <v>0</v>
          </cell>
          <cell r="L35" t="str">
            <v>D0601-가-03</v>
          </cell>
        </row>
        <row r="36">
          <cell r="C36" t="str">
            <v>콘크리트타설25B,인력,무근</v>
          </cell>
          <cell r="D36" t="str">
            <v>㎥</v>
          </cell>
          <cell r="F36">
            <v>0</v>
          </cell>
          <cell r="H36">
            <v>84587</v>
          </cell>
          <cell r="J36">
            <v>0</v>
          </cell>
          <cell r="L36" t="str">
            <v>D0601-다-01</v>
          </cell>
        </row>
        <row r="37">
          <cell r="C37" t="str">
            <v>콘크리트타설40B,인력,무근</v>
          </cell>
          <cell r="D37" t="str">
            <v>㎥</v>
          </cell>
          <cell r="F37">
            <v>0</v>
          </cell>
          <cell r="H37">
            <v>84587</v>
          </cell>
          <cell r="J37">
            <v>0</v>
          </cell>
          <cell r="L37" t="str">
            <v>D0601-다-05</v>
          </cell>
        </row>
        <row r="38">
          <cell r="C38" t="str">
            <v>콘크리트타설40B,인력,철근</v>
          </cell>
          <cell r="D38" t="str">
            <v>㎥</v>
          </cell>
          <cell r="F38">
            <v>0</v>
          </cell>
          <cell r="H38">
            <v>92226</v>
          </cell>
          <cell r="J38">
            <v>0</v>
          </cell>
          <cell r="L38" t="str">
            <v>D0601-다-10</v>
          </cell>
        </row>
        <row r="39">
          <cell r="C39" t="str">
            <v>콘크리트타설40B,인력,소형</v>
          </cell>
          <cell r="D39" t="str">
            <v>㎥</v>
          </cell>
          <cell r="F39">
            <v>0</v>
          </cell>
          <cell r="H39">
            <v>132703</v>
          </cell>
          <cell r="J39">
            <v>0</v>
          </cell>
          <cell r="L39" t="str">
            <v>D0601-다-15</v>
          </cell>
        </row>
        <row r="40">
          <cell r="C40" t="str">
            <v>모르터1:1</v>
          </cell>
          <cell r="D40" t="str">
            <v>㎥</v>
          </cell>
          <cell r="F40">
            <v>0</v>
          </cell>
          <cell r="H40">
            <v>37483</v>
          </cell>
          <cell r="J40">
            <v>0</v>
          </cell>
          <cell r="L40" t="str">
            <v>D0601-2-01</v>
          </cell>
        </row>
        <row r="41">
          <cell r="C41" t="str">
            <v>모르터1:2</v>
          </cell>
          <cell r="D41" t="str">
            <v>㎥</v>
          </cell>
          <cell r="F41">
            <v>0</v>
          </cell>
          <cell r="H41">
            <v>37483</v>
          </cell>
          <cell r="J41">
            <v>0</v>
          </cell>
          <cell r="L41" t="str">
            <v>D0601-2-02</v>
          </cell>
        </row>
        <row r="42">
          <cell r="C42" t="str">
            <v>모르터1:3</v>
          </cell>
          <cell r="D42" t="str">
            <v>㎥</v>
          </cell>
          <cell r="F42">
            <v>0</v>
          </cell>
          <cell r="H42">
            <v>37483</v>
          </cell>
          <cell r="J42">
            <v>0</v>
          </cell>
          <cell r="L42" t="str">
            <v>D0601-2-03</v>
          </cell>
        </row>
        <row r="43">
          <cell r="C43" t="str">
            <v>철근가공조립간단</v>
          </cell>
          <cell r="D43" t="str">
            <v>ton</v>
          </cell>
          <cell r="F43">
            <v>3450</v>
          </cell>
          <cell r="H43">
            <v>304994</v>
          </cell>
          <cell r="J43">
            <v>0</v>
          </cell>
          <cell r="L43" t="str">
            <v>D0602-1-01</v>
          </cell>
        </row>
        <row r="44">
          <cell r="C44" t="str">
            <v>철근가공조립보통</v>
          </cell>
          <cell r="D44" t="str">
            <v>ton</v>
          </cell>
          <cell r="F44">
            <v>4485</v>
          </cell>
          <cell r="H44">
            <v>343742</v>
          </cell>
          <cell r="L44" t="str">
            <v>D0602-1-02</v>
          </cell>
        </row>
        <row r="45">
          <cell r="C45" t="str">
            <v>철근가공조립복잡</v>
          </cell>
          <cell r="D45" t="str">
            <v>ton</v>
          </cell>
          <cell r="F45">
            <v>5520</v>
          </cell>
          <cell r="H45">
            <v>378742</v>
          </cell>
          <cell r="J45">
            <v>0</v>
          </cell>
          <cell r="L45" t="str">
            <v>D0602-1-03</v>
          </cell>
        </row>
        <row r="46">
          <cell r="C46" t="str">
            <v>합판거푸집1회</v>
          </cell>
          <cell r="D46" t="str">
            <v>㎡</v>
          </cell>
          <cell r="F46">
            <v>4153</v>
          </cell>
          <cell r="H46">
            <v>28852</v>
          </cell>
          <cell r="L46" t="str">
            <v>D0603-나-01</v>
          </cell>
        </row>
        <row r="47">
          <cell r="C47" t="str">
            <v>합판거푸집2회</v>
          </cell>
          <cell r="D47" t="str">
            <v>㎡</v>
          </cell>
          <cell r="F47">
            <v>2367</v>
          </cell>
          <cell r="H47">
            <v>17311</v>
          </cell>
          <cell r="L47" t="str">
            <v>D0603-나-02</v>
          </cell>
        </row>
        <row r="48">
          <cell r="C48" t="str">
            <v>합판거푸집3회</v>
          </cell>
          <cell r="D48" t="str">
            <v>㎡</v>
          </cell>
          <cell r="F48">
            <v>1914</v>
          </cell>
          <cell r="H48">
            <v>13589</v>
          </cell>
          <cell r="L48" t="str">
            <v>D0603-나-03</v>
          </cell>
        </row>
        <row r="49">
          <cell r="C49" t="str">
            <v>합판거푸집4회</v>
          </cell>
          <cell r="D49" t="str">
            <v>㎡</v>
          </cell>
          <cell r="F49">
            <v>1665</v>
          </cell>
          <cell r="H49">
            <v>11540</v>
          </cell>
          <cell r="L49" t="str">
            <v>D0603-나-04</v>
          </cell>
        </row>
        <row r="50">
          <cell r="C50" t="str">
            <v>합판거푸집5회</v>
          </cell>
          <cell r="D50" t="str">
            <v>㎡</v>
          </cell>
          <cell r="F50">
            <v>1540</v>
          </cell>
          <cell r="H50">
            <v>9867</v>
          </cell>
          <cell r="J50">
            <v>0</v>
          </cell>
          <cell r="L50" t="str">
            <v>D0603-나-05</v>
          </cell>
        </row>
        <row r="51">
          <cell r="C51" t="str">
            <v>합판거푸집6회</v>
          </cell>
          <cell r="D51" t="str">
            <v>㎡</v>
          </cell>
          <cell r="F51">
            <v>1441</v>
          </cell>
          <cell r="H51">
            <v>9232</v>
          </cell>
          <cell r="L51" t="str">
            <v>D0603-나-06</v>
          </cell>
        </row>
        <row r="52">
          <cell r="C52" t="str">
            <v>유로폼</v>
          </cell>
          <cell r="D52" t="str">
            <v>㎡</v>
          </cell>
          <cell r="F52">
            <v>595.3</v>
          </cell>
          <cell r="H52">
            <v>11095</v>
          </cell>
          <cell r="J52">
            <v>524.8499999999999</v>
          </cell>
          <cell r="L52" t="str">
            <v>D0603-6-00</v>
          </cell>
        </row>
        <row r="53">
          <cell r="C53" t="str">
            <v>문양거푸집</v>
          </cell>
          <cell r="D53" t="str">
            <v>㎡</v>
          </cell>
          <cell r="F53">
            <v>6044</v>
          </cell>
          <cell r="H53">
            <v>13589</v>
          </cell>
          <cell r="J53">
            <v>16000</v>
          </cell>
          <cell r="L53" t="str">
            <v>D0603-9-00</v>
          </cell>
        </row>
        <row r="54">
          <cell r="C54" t="str">
            <v>아스팔트포장보수</v>
          </cell>
          <cell r="D54" t="str">
            <v>a</v>
          </cell>
          <cell r="F54">
            <v>112812</v>
          </cell>
          <cell r="H54">
            <v>188772</v>
          </cell>
          <cell r="J54">
            <v>74196</v>
          </cell>
          <cell r="L54" t="str">
            <v>D0690-아-00</v>
          </cell>
        </row>
        <row r="55">
          <cell r="C55" t="str">
            <v>석축쌓기찰쌓기(깬돌)</v>
          </cell>
          <cell r="D55" t="str">
            <v>㎡</v>
          </cell>
          <cell r="F55">
            <v>0</v>
          </cell>
          <cell r="H55">
            <v>70225</v>
          </cell>
          <cell r="J55">
            <v>0</v>
          </cell>
          <cell r="L55" t="str">
            <v>D0703-나-01</v>
          </cell>
        </row>
        <row r="56">
          <cell r="C56" t="str">
            <v>콘크리트부수기인력</v>
          </cell>
          <cell r="D56" t="str">
            <v>㎥</v>
          </cell>
          <cell r="F56">
            <v>6646.4</v>
          </cell>
          <cell r="H56">
            <v>132928</v>
          </cell>
          <cell r="J56">
            <v>0</v>
          </cell>
          <cell r="L56" t="str">
            <v>D0708-가-60</v>
          </cell>
        </row>
        <row r="57">
          <cell r="C57" t="str">
            <v>자갈부설3cm미만</v>
          </cell>
          <cell r="D57" t="str">
            <v>㎥</v>
          </cell>
          <cell r="F57">
            <v>0</v>
          </cell>
          <cell r="H57">
            <v>13868</v>
          </cell>
          <cell r="J57">
            <v>0</v>
          </cell>
          <cell r="L57" t="str">
            <v>D1201-가-01</v>
          </cell>
        </row>
        <row r="58">
          <cell r="C58" t="str">
            <v>자갈부설3cm이상</v>
          </cell>
          <cell r="D58" t="str">
            <v>㎥</v>
          </cell>
          <cell r="F58">
            <v>0</v>
          </cell>
          <cell r="H58">
            <v>9745</v>
          </cell>
          <cell r="J58">
            <v>0</v>
          </cell>
          <cell r="L58" t="str">
            <v>D1201-가-02</v>
          </cell>
        </row>
        <row r="59">
          <cell r="C59" t="str">
            <v>자갈부설5cm미만</v>
          </cell>
          <cell r="D59" t="str">
            <v>㎥</v>
          </cell>
          <cell r="F59">
            <v>0</v>
          </cell>
          <cell r="H59">
            <v>160378</v>
          </cell>
          <cell r="J59">
            <v>0</v>
          </cell>
          <cell r="L59" t="str">
            <v>D1201-가-03</v>
          </cell>
        </row>
        <row r="60">
          <cell r="C60" t="str">
            <v>자갈부설5cm이상</v>
          </cell>
          <cell r="D60" t="str">
            <v>㎥</v>
          </cell>
          <cell r="F60">
            <v>0</v>
          </cell>
          <cell r="H60">
            <v>4872</v>
          </cell>
          <cell r="J60">
            <v>0</v>
          </cell>
          <cell r="L60" t="str">
            <v>D1201-가-04</v>
          </cell>
        </row>
        <row r="61">
          <cell r="C61" t="str">
            <v>자갈섞인점토깔기3cm</v>
          </cell>
          <cell r="D61" t="str">
            <v>㎥</v>
          </cell>
          <cell r="F61">
            <v>0</v>
          </cell>
          <cell r="H61">
            <v>9370</v>
          </cell>
          <cell r="J61">
            <v>0</v>
          </cell>
          <cell r="L61" t="str">
            <v>D1202-가-03</v>
          </cell>
        </row>
        <row r="62">
          <cell r="C62" t="str">
            <v>자갈섞인점토깔기6cm</v>
          </cell>
          <cell r="D62" t="str">
            <v>㎥</v>
          </cell>
          <cell r="F62">
            <v>0</v>
          </cell>
          <cell r="H62">
            <v>7496</v>
          </cell>
          <cell r="J62">
            <v>0</v>
          </cell>
          <cell r="L62" t="str">
            <v>D1202-가-06</v>
          </cell>
        </row>
        <row r="63">
          <cell r="C63" t="str">
            <v>자갈섞인점토깔기9cm</v>
          </cell>
          <cell r="D63" t="str">
            <v>㎥</v>
          </cell>
          <cell r="F63">
            <v>0</v>
          </cell>
          <cell r="H63">
            <v>5622</v>
          </cell>
          <cell r="J63">
            <v>0</v>
          </cell>
          <cell r="L63" t="str">
            <v>D1202-가-09</v>
          </cell>
        </row>
        <row r="64">
          <cell r="C64" t="str">
            <v>부순돌깔기3cm</v>
          </cell>
          <cell r="D64" t="str">
            <v>㎥</v>
          </cell>
          <cell r="F64">
            <v>0</v>
          </cell>
          <cell r="H64">
            <v>13119</v>
          </cell>
          <cell r="J64">
            <v>0</v>
          </cell>
          <cell r="L64" t="str">
            <v>D1202-나-03</v>
          </cell>
        </row>
        <row r="65">
          <cell r="C65" t="str">
            <v>부순돌깔기6cm</v>
          </cell>
          <cell r="D65" t="str">
            <v>㎥</v>
          </cell>
          <cell r="F65">
            <v>0</v>
          </cell>
          <cell r="H65">
            <v>10495</v>
          </cell>
          <cell r="J65">
            <v>0</v>
          </cell>
          <cell r="L65" t="str">
            <v>D1202-나-06</v>
          </cell>
        </row>
        <row r="66">
          <cell r="C66" t="str">
            <v>부순돌깔기9cm</v>
          </cell>
          <cell r="D66" t="str">
            <v>㎥</v>
          </cell>
          <cell r="F66">
            <v>0</v>
          </cell>
          <cell r="H66">
            <v>7871</v>
          </cell>
          <cell r="J66">
            <v>0</v>
          </cell>
          <cell r="L66" t="str">
            <v>D1202-나-09</v>
          </cell>
        </row>
        <row r="67">
          <cell r="C67" t="str">
            <v>산흙및자갈깔기6cm</v>
          </cell>
          <cell r="D67" t="str">
            <v>㎥</v>
          </cell>
          <cell r="F67">
            <v>0</v>
          </cell>
          <cell r="H67">
            <v>14993</v>
          </cell>
          <cell r="J67">
            <v>0</v>
          </cell>
          <cell r="L67" t="str">
            <v>D1202-다-06</v>
          </cell>
        </row>
        <row r="68">
          <cell r="C68" t="str">
            <v>물다짐macadam기층t=10cm</v>
          </cell>
          <cell r="D68" t="str">
            <v>a</v>
          </cell>
          <cell r="F68">
            <v>0</v>
          </cell>
          <cell r="H68">
            <v>310096</v>
          </cell>
          <cell r="J68">
            <v>0</v>
          </cell>
          <cell r="L68" t="str">
            <v>D1203-가-10</v>
          </cell>
        </row>
        <row r="69">
          <cell r="C69" t="str">
            <v>물다짐macadam기층t=15cm</v>
          </cell>
          <cell r="D69" t="str">
            <v>a</v>
          </cell>
          <cell r="F69">
            <v>0</v>
          </cell>
          <cell r="H69">
            <v>456624</v>
          </cell>
          <cell r="J69">
            <v>0</v>
          </cell>
          <cell r="L69" t="str">
            <v>D1203-가-15</v>
          </cell>
        </row>
        <row r="70">
          <cell r="C70" t="str">
            <v>물다짐macadam기층t=20cm</v>
          </cell>
          <cell r="D70" t="str">
            <v>a</v>
          </cell>
          <cell r="F70">
            <v>0</v>
          </cell>
          <cell r="H70">
            <v>620193</v>
          </cell>
          <cell r="J70">
            <v>0</v>
          </cell>
          <cell r="L70" t="str">
            <v>D1203-가-20</v>
          </cell>
        </row>
        <row r="71">
          <cell r="C71" t="str">
            <v>침투식asp macadam표층t=6.3cm</v>
          </cell>
          <cell r="D71" t="str">
            <v>a</v>
          </cell>
          <cell r="F71">
            <v>0</v>
          </cell>
          <cell r="H71">
            <v>375979</v>
          </cell>
          <cell r="J71">
            <v>0</v>
          </cell>
          <cell r="L71" t="str">
            <v>D1204-가-01</v>
          </cell>
        </row>
        <row r="72">
          <cell r="C72" t="str">
            <v>보조기층공t=20cm, 인력</v>
          </cell>
          <cell r="D72" t="str">
            <v>a</v>
          </cell>
          <cell r="F72">
            <v>0</v>
          </cell>
          <cell r="H72">
            <v>160378</v>
          </cell>
          <cell r="J72">
            <v>0</v>
          </cell>
          <cell r="L72" t="str">
            <v>D1205-가-01</v>
          </cell>
        </row>
        <row r="73">
          <cell r="C73" t="str">
            <v>자갈기층공t=20cm, 인력</v>
          </cell>
          <cell r="D73" t="str">
            <v>a</v>
          </cell>
          <cell r="F73">
            <v>0</v>
          </cell>
          <cell r="H73">
            <v>194341</v>
          </cell>
          <cell r="J73">
            <v>0</v>
          </cell>
          <cell r="L73" t="str">
            <v>D1206-가-20</v>
          </cell>
        </row>
        <row r="74">
          <cell r="C74" t="str">
            <v>부순돌기층공t=15cm</v>
          </cell>
          <cell r="D74" t="str">
            <v>a</v>
          </cell>
          <cell r="F74">
            <v>0</v>
          </cell>
          <cell r="H74">
            <v>179348</v>
          </cell>
          <cell r="J74">
            <v>0</v>
          </cell>
          <cell r="L74" t="str">
            <v>D1207-가-15</v>
          </cell>
        </row>
        <row r="75">
          <cell r="C75" t="str">
            <v>고로슬래그기층공t=15cm</v>
          </cell>
          <cell r="D75" t="str">
            <v>a</v>
          </cell>
          <cell r="F75">
            <v>0</v>
          </cell>
          <cell r="H75">
            <v>179348</v>
          </cell>
          <cell r="J75">
            <v>0</v>
          </cell>
          <cell r="L75" t="str">
            <v>D1207-나-15</v>
          </cell>
        </row>
        <row r="76">
          <cell r="C76" t="str">
            <v>시멘트안정처리기층1:13, t=20cm</v>
          </cell>
          <cell r="D76" t="str">
            <v>a</v>
          </cell>
          <cell r="F76">
            <v>0</v>
          </cell>
          <cell r="H76">
            <v>899921</v>
          </cell>
          <cell r="J76">
            <v>0</v>
          </cell>
          <cell r="L76" t="str">
            <v>D1208-가-10</v>
          </cell>
        </row>
        <row r="77">
          <cell r="C77" t="str">
            <v>시멘트안정처리기층1:15, t=20cm</v>
          </cell>
          <cell r="D77" t="str">
            <v>a</v>
          </cell>
          <cell r="F77">
            <v>0</v>
          </cell>
          <cell r="H77">
            <v>899921</v>
          </cell>
          <cell r="J77">
            <v>0</v>
          </cell>
          <cell r="L77" t="str">
            <v>D1208-가-20</v>
          </cell>
        </row>
        <row r="78">
          <cell r="C78" t="str">
            <v>시멘트안정처리기층1:19, t=15cm</v>
          </cell>
          <cell r="D78" t="str">
            <v>a</v>
          </cell>
          <cell r="F78">
            <v>0</v>
          </cell>
          <cell r="H78">
            <v>634769</v>
          </cell>
          <cell r="J78">
            <v>0</v>
          </cell>
          <cell r="L78" t="str">
            <v>D1208-가-30</v>
          </cell>
        </row>
        <row r="79">
          <cell r="C79" t="str">
            <v>실코트</v>
          </cell>
          <cell r="D79" t="str">
            <v>a</v>
          </cell>
          <cell r="F79">
            <v>0</v>
          </cell>
          <cell r="H79">
            <v>52596</v>
          </cell>
          <cell r="J79">
            <v>0</v>
          </cell>
          <cell r="L79" t="str">
            <v>D1209-가-10</v>
          </cell>
        </row>
        <row r="80">
          <cell r="C80" t="str">
            <v>아스팔트포장표층 t=5cm</v>
          </cell>
          <cell r="D80" t="str">
            <v>a</v>
          </cell>
          <cell r="F80">
            <v>17786</v>
          </cell>
          <cell r="H80">
            <v>34500</v>
          </cell>
          <cell r="J80">
            <v>13599</v>
          </cell>
          <cell r="L80" t="str">
            <v>D1250-표-05</v>
          </cell>
        </row>
        <row r="81">
          <cell r="C81" t="str">
            <v>아스팔트포장중층 t=10cm</v>
          </cell>
          <cell r="D81" t="str">
            <v>a</v>
          </cell>
          <cell r="F81">
            <v>38524</v>
          </cell>
          <cell r="H81">
            <v>40895</v>
          </cell>
          <cell r="J81">
            <v>16676</v>
          </cell>
          <cell r="L81" t="str">
            <v>D1250-중-10</v>
          </cell>
        </row>
        <row r="82">
          <cell r="C82" t="str">
            <v>보조기층부설및다짐t=20cm</v>
          </cell>
          <cell r="D82" t="str">
            <v>a</v>
          </cell>
          <cell r="F82">
            <v>8323</v>
          </cell>
          <cell r="H82">
            <v>16546</v>
          </cell>
          <cell r="J82">
            <v>13282</v>
          </cell>
          <cell r="L82" t="str">
            <v>D1250-보-20</v>
          </cell>
        </row>
        <row r="83">
          <cell r="C83" t="str">
            <v>선택층부설및다짐t=30cm</v>
          </cell>
          <cell r="D83" t="str">
            <v>a</v>
          </cell>
          <cell r="F83">
            <v>13920</v>
          </cell>
          <cell r="H83">
            <v>27784</v>
          </cell>
          <cell r="J83">
            <v>20675</v>
          </cell>
          <cell r="L83" t="str">
            <v>D1250-선-30</v>
          </cell>
        </row>
        <row r="84">
          <cell r="C84" t="str">
            <v>소규모아스팔트포장굴착복구</v>
          </cell>
          <cell r="D84" t="str">
            <v>a</v>
          </cell>
          <cell r="F84" t="e">
            <v>#N/A</v>
          </cell>
          <cell r="H84" t="e">
            <v>#N/A</v>
          </cell>
          <cell r="J84" t="e">
            <v>#N/A</v>
          </cell>
          <cell r="L84" t="str">
            <v>D1210-가-00</v>
          </cell>
        </row>
        <row r="85">
          <cell r="C85" t="str">
            <v>소규모아스팔트포장표층 t=5cm,인력</v>
          </cell>
          <cell r="D85" t="str">
            <v>a</v>
          </cell>
          <cell r="F85" t="e">
            <v>#N/A</v>
          </cell>
          <cell r="H85" t="e">
            <v>#N/A</v>
          </cell>
          <cell r="J85" t="e">
            <v>#N/A</v>
          </cell>
          <cell r="L85" t="str">
            <v>D1210-가-10</v>
          </cell>
        </row>
        <row r="86">
          <cell r="C86" t="str">
            <v>소규모아스팔트포장중층 t=7.5cm,인력</v>
          </cell>
          <cell r="D86" t="str">
            <v>a</v>
          </cell>
          <cell r="F86" t="e">
            <v>#N/A</v>
          </cell>
          <cell r="H86" t="e">
            <v>#N/A</v>
          </cell>
          <cell r="J86" t="e">
            <v>#N/A</v>
          </cell>
          <cell r="L86" t="str">
            <v>D1210-가-20</v>
          </cell>
        </row>
        <row r="87">
          <cell r="C87" t="str">
            <v>소규모아스팔트포장과속방지턱</v>
          </cell>
          <cell r="D87" t="str">
            <v>a</v>
          </cell>
          <cell r="F87" t="e">
            <v>#N/A</v>
          </cell>
          <cell r="H87" t="e">
            <v>#N/A</v>
          </cell>
          <cell r="J87" t="e">
            <v>#N/A</v>
          </cell>
          <cell r="L87" t="str">
            <v>D1210-가-30</v>
          </cell>
        </row>
        <row r="88">
          <cell r="C88" t="str">
            <v>아스팔트포장(표층)스프레이어400ℓ</v>
          </cell>
          <cell r="D88" t="str">
            <v>a</v>
          </cell>
          <cell r="F88" t="e">
            <v>#N/A</v>
          </cell>
          <cell r="H88" t="e">
            <v>#N/A</v>
          </cell>
          <cell r="J88" t="e">
            <v>#N/A</v>
          </cell>
          <cell r="L88" t="str">
            <v>D1210-가-40</v>
          </cell>
        </row>
        <row r="89">
          <cell r="C89" t="str">
            <v>아스팔트포장(중층)스프레이어400ℓ</v>
          </cell>
          <cell r="D89" t="str">
            <v>a</v>
          </cell>
          <cell r="F89" t="e">
            <v>#N/A</v>
          </cell>
          <cell r="H89" t="e">
            <v>#N/A</v>
          </cell>
          <cell r="J89" t="e">
            <v>#N/A</v>
          </cell>
          <cell r="L89" t="str">
            <v>D1210-가-50</v>
          </cell>
        </row>
        <row r="90">
          <cell r="C90" t="str">
            <v>아스팔트택코팅</v>
          </cell>
          <cell r="D90" t="str">
            <v>a</v>
          </cell>
          <cell r="F90">
            <v>11427</v>
          </cell>
          <cell r="H90">
            <v>1889</v>
          </cell>
          <cell r="J90">
            <v>14</v>
          </cell>
          <cell r="L90" t="str">
            <v>D1211-2-10</v>
          </cell>
        </row>
        <row r="91">
          <cell r="C91" t="str">
            <v>아스팔트프라임코팅</v>
          </cell>
          <cell r="D91" t="str">
            <v>a</v>
          </cell>
          <cell r="F91">
            <v>30050</v>
          </cell>
          <cell r="H91">
            <v>3519</v>
          </cell>
          <cell r="J91">
            <v>27</v>
          </cell>
          <cell r="L91" t="str">
            <v>D1211-2-20</v>
          </cell>
        </row>
        <row r="92">
          <cell r="C92" t="str">
            <v>모래부설t=3cm</v>
          </cell>
          <cell r="D92" t="str">
            <v>㎡</v>
          </cell>
          <cell r="F92">
            <v>0</v>
          </cell>
          <cell r="H92">
            <v>562</v>
          </cell>
          <cell r="J92">
            <v>0</v>
          </cell>
          <cell r="L92" t="str">
            <v>D1216-2-53</v>
          </cell>
        </row>
        <row r="93">
          <cell r="C93" t="str">
            <v>모래부설t=6cm</v>
          </cell>
          <cell r="D93" t="str">
            <v>㎡</v>
          </cell>
          <cell r="F93">
            <v>0</v>
          </cell>
          <cell r="H93">
            <v>899</v>
          </cell>
          <cell r="J93">
            <v>0</v>
          </cell>
          <cell r="L93" t="str">
            <v>D1216-2-56</v>
          </cell>
        </row>
        <row r="94">
          <cell r="C94" t="str">
            <v>콘크리트포장절단</v>
          </cell>
          <cell r="D94" t="str">
            <v>m</v>
          </cell>
          <cell r="F94">
            <v>818</v>
          </cell>
          <cell r="H94">
            <v>639</v>
          </cell>
          <cell r="J94">
            <v>55</v>
          </cell>
          <cell r="L94" t="str">
            <v>D1218-가-10</v>
          </cell>
        </row>
        <row r="95">
          <cell r="C95" t="str">
            <v>아스팔트포장절단</v>
          </cell>
          <cell r="D95" t="str">
            <v>m</v>
          </cell>
          <cell r="F95">
            <v>743</v>
          </cell>
          <cell r="H95">
            <v>609</v>
          </cell>
          <cell r="J95">
            <v>54</v>
          </cell>
          <cell r="L95" t="str">
            <v>D1218-가-20</v>
          </cell>
        </row>
        <row r="96">
          <cell r="C96" t="str">
            <v>신축이음</v>
          </cell>
          <cell r="D96" t="str">
            <v>m</v>
          </cell>
          <cell r="F96">
            <v>9968</v>
          </cell>
          <cell r="H96">
            <v>44088</v>
          </cell>
          <cell r="J96">
            <v>1322.6</v>
          </cell>
          <cell r="L96" t="str">
            <v>D1218-나-10</v>
          </cell>
        </row>
        <row r="97">
          <cell r="C97" t="str">
            <v>보도블럭걷기</v>
          </cell>
          <cell r="D97" t="str">
            <v>a</v>
          </cell>
          <cell r="F97">
            <v>0</v>
          </cell>
          <cell r="H97">
            <v>131190</v>
          </cell>
          <cell r="J97">
            <v>0</v>
          </cell>
          <cell r="L97" t="str">
            <v>D1220-가-20</v>
          </cell>
        </row>
        <row r="98">
          <cell r="C98" t="str">
            <v>소형고압블럭포장</v>
          </cell>
          <cell r="D98" t="str">
            <v>a</v>
          </cell>
          <cell r="F98">
            <v>25338</v>
          </cell>
          <cell r="H98">
            <v>506762</v>
          </cell>
          <cell r="J98">
            <v>0</v>
          </cell>
          <cell r="L98" t="str">
            <v>D1221-나-10</v>
          </cell>
        </row>
        <row r="99">
          <cell r="C99" t="str">
            <v>보차도경계석설치화강암</v>
          </cell>
          <cell r="D99" t="str">
            <v>m</v>
          </cell>
          <cell r="F99">
            <v>0</v>
          </cell>
          <cell r="H99">
            <v>15330</v>
          </cell>
          <cell r="J99">
            <v>0</v>
          </cell>
          <cell r="L99" t="str">
            <v>D1222-가-00</v>
          </cell>
        </row>
        <row r="100">
          <cell r="C100" t="str">
            <v>보차도경계블럭설치재활용</v>
          </cell>
          <cell r="D100" t="str">
            <v>m</v>
          </cell>
          <cell r="F100">
            <v>0</v>
          </cell>
          <cell r="H100">
            <v>6881</v>
          </cell>
          <cell r="J100">
            <v>0</v>
          </cell>
          <cell r="L100" t="str">
            <v>D1223-가-10</v>
          </cell>
        </row>
        <row r="101">
          <cell r="C101" t="str">
            <v>보차도경계블럭설치보차B형</v>
          </cell>
          <cell r="D101" t="str">
            <v>m</v>
          </cell>
          <cell r="F101">
            <v>0</v>
          </cell>
          <cell r="H101">
            <v>10069</v>
          </cell>
          <cell r="J101">
            <v>0</v>
          </cell>
          <cell r="L101" t="str">
            <v>D1223-나-10</v>
          </cell>
        </row>
        <row r="102">
          <cell r="C102" t="str">
            <v>도로경계블럭설치con'c SA형</v>
          </cell>
          <cell r="D102" t="str">
            <v>m</v>
          </cell>
          <cell r="F102">
            <v>0</v>
          </cell>
          <cell r="H102">
            <v>6587</v>
          </cell>
          <cell r="J102">
            <v>0</v>
          </cell>
          <cell r="L102" t="str">
            <v>D1224-SA-00</v>
          </cell>
        </row>
        <row r="103">
          <cell r="C103" t="str">
            <v>L형측구설치경계석포함</v>
          </cell>
          <cell r="D103" t="str">
            <v>m</v>
          </cell>
          <cell r="F103">
            <v>288</v>
          </cell>
          <cell r="H103">
            <v>7518</v>
          </cell>
          <cell r="J103">
            <v>0</v>
          </cell>
          <cell r="L103" t="str">
            <v>D구-측구-00</v>
          </cell>
        </row>
        <row r="104">
          <cell r="C104" t="str">
            <v>L형측구설치B=580mm</v>
          </cell>
          <cell r="D104" t="str">
            <v>m</v>
          </cell>
          <cell r="F104">
            <v>288</v>
          </cell>
          <cell r="H104">
            <v>4329</v>
          </cell>
          <cell r="J104">
            <v>0</v>
          </cell>
          <cell r="L104" t="str">
            <v>D구-측구-58</v>
          </cell>
        </row>
        <row r="105">
          <cell r="C105" t="str">
            <v>차단하수도인상H=5cm</v>
          </cell>
          <cell r="D105" t="str">
            <v>m</v>
          </cell>
          <cell r="F105">
            <v>1684</v>
          </cell>
          <cell r="H105">
            <v>9416</v>
          </cell>
          <cell r="J105">
            <v>108</v>
          </cell>
          <cell r="L105" t="str">
            <v>D구-차단-50</v>
          </cell>
        </row>
        <row r="106">
          <cell r="C106" t="str">
            <v>아스팔트포장파괴인력</v>
          </cell>
          <cell r="D106" t="str">
            <v>㎥</v>
          </cell>
          <cell r="F106">
            <v>3969</v>
          </cell>
          <cell r="H106">
            <v>79392</v>
          </cell>
          <cell r="J106">
            <v>0</v>
          </cell>
          <cell r="L106" t="str">
            <v>D1225-나-01</v>
          </cell>
        </row>
        <row r="107">
          <cell r="C107" t="str">
            <v>콘크리트포장파괴인력</v>
          </cell>
          <cell r="D107" t="str">
            <v>㎥</v>
          </cell>
          <cell r="F107">
            <v>4700</v>
          </cell>
          <cell r="H107">
            <v>94017</v>
          </cell>
          <cell r="J107">
            <v>0</v>
          </cell>
          <cell r="L107" t="str">
            <v>D1225-나-02</v>
          </cell>
        </row>
        <row r="108">
          <cell r="C108" t="str">
            <v>차선도색(백색)용착성도료형수동식</v>
          </cell>
          <cell r="D108" t="str">
            <v>㎡</v>
          </cell>
          <cell r="F108">
            <v>5589</v>
          </cell>
          <cell r="H108">
            <v>1450</v>
          </cell>
          <cell r="J108">
            <v>6</v>
          </cell>
          <cell r="L108" t="str">
            <v>D1226-라-01</v>
          </cell>
        </row>
        <row r="109">
          <cell r="C109" t="str">
            <v>차선도색(황색)용착성도료형수동식</v>
          </cell>
          <cell r="D109" t="str">
            <v>㎡</v>
          </cell>
          <cell r="F109">
            <v>5816</v>
          </cell>
          <cell r="H109">
            <v>1450</v>
          </cell>
          <cell r="J109">
            <v>6</v>
          </cell>
          <cell r="L109" t="str">
            <v>D1226-라-02</v>
          </cell>
        </row>
        <row r="110">
          <cell r="C110" t="str">
            <v>표지병설치DH20-A(앵커형)</v>
          </cell>
          <cell r="D110" t="str">
            <v>개소</v>
          </cell>
          <cell r="F110">
            <v>17490</v>
          </cell>
          <cell r="H110">
            <v>1946</v>
          </cell>
          <cell r="J110">
            <v>10</v>
          </cell>
          <cell r="L110" t="str">
            <v>D1228-다-61</v>
          </cell>
        </row>
        <row r="111">
          <cell r="C111" t="str">
            <v>석재타일붙임압착,바닥,t=15mm,정사각형(150mm)</v>
          </cell>
          <cell r="D111" t="str">
            <v>㎡</v>
          </cell>
          <cell r="F111">
            <v>0</v>
          </cell>
          <cell r="H111">
            <v>15652</v>
          </cell>
          <cell r="J111">
            <v>469.5</v>
          </cell>
          <cell r="L111" t="str">
            <v>D2504-15-15</v>
          </cell>
        </row>
        <row r="112">
          <cell r="C112" t="str">
            <v>계단논슬립콘크리트계단</v>
          </cell>
          <cell r="D112" t="str">
            <v>m</v>
          </cell>
          <cell r="F112">
            <v>0</v>
          </cell>
          <cell r="H112">
            <v>5918</v>
          </cell>
          <cell r="J112">
            <v>0</v>
          </cell>
          <cell r="L112" t="str">
            <v>D2901-나-10</v>
          </cell>
        </row>
        <row r="113">
          <cell r="C113" t="str">
            <v>흄관접합및부설(Φ300)인력</v>
          </cell>
          <cell r="D113" t="str">
            <v>m</v>
          </cell>
          <cell r="F113">
            <v>0</v>
          </cell>
          <cell r="H113">
            <v>18020</v>
          </cell>
          <cell r="J113">
            <v>0</v>
          </cell>
          <cell r="L113" t="str">
            <v>D1941</v>
          </cell>
        </row>
        <row r="114">
          <cell r="C114" t="str">
            <v>흄관접합및부설(Φ300)BH0.4</v>
          </cell>
          <cell r="D114" t="str">
            <v>m</v>
          </cell>
          <cell r="F114">
            <v>926</v>
          </cell>
          <cell r="H114">
            <v>10583</v>
          </cell>
          <cell r="J114">
            <v>1531</v>
          </cell>
          <cell r="L114" t="str">
            <v>D1945</v>
          </cell>
        </row>
        <row r="115">
          <cell r="C115" t="str">
            <v>흄관접합및부설(Φ400)BH0.4</v>
          </cell>
          <cell r="D115" t="str">
            <v>m</v>
          </cell>
          <cell r="F115">
            <v>1190</v>
          </cell>
          <cell r="H115">
            <v>14017</v>
          </cell>
          <cell r="J115">
            <v>1968</v>
          </cell>
          <cell r="L115" t="str">
            <v>D1950</v>
          </cell>
        </row>
        <row r="116">
          <cell r="C116" t="str">
            <v>흄관접합및부설(Φ450)인력</v>
          </cell>
          <cell r="D116" t="str">
            <v>m</v>
          </cell>
          <cell r="F116">
            <v>0</v>
          </cell>
          <cell r="H116">
            <v>34780</v>
          </cell>
          <cell r="J116">
            <v>0</v>
          </cell>
          <cell r="L116" t="str">
            <v>D1955</v>
          </cell>
        </row>
        <row r="117">
          <cell r="C117" t="str">
            <v>흄관접합및부설(Φ450)BH0.4</v>
          </cell>
          <cell r="D117" t="str">
            <v>m</v>
          </cell>
          <cell r="F117">
            <v>1323</v>
          </cell>
          <cell r="H117">
            <v>16822</v>
          </cell>
          <cell r="J117">
            <v>2187</v>
          </cell>
          <cell r="L117" t="str">
            <v>D1960</v>
          </cell>
        </row>
        <row r="118">
          <cell r="C118" t="str">
            <v>흄관접합및부설(Φ450)BH0.7</v>
          </cell>
          <cell r="D118" t="str">
            <v>m</v>
          </cell>
          <cell r="F118">
            <v>1543</v>
          </cell>
          <cell r="H118">
            <v>16822</v>
          </cell>
          <cell r="J118">
            <v>3330</v>
          </cell>
          <cell r="L118" t="str">
            <v>D1962</v>
          </cell>
        </row>
        <row r="119">
          <cell r="C119" t="str">
            <v>흄관접합및부설(Φ600)BH0.4</v>
          </cell>
          <cell r="D119" t="str">
            <v>m</v>
          </cell>
          <cell r="F119">
            <v>1799</v>
          </cell>
          <cell r="H119">
            <v>31504</v>
          </cell>
          <cell r="J119">
            <v>2975</v>
          </cell>
          <cell r="L119" t="str">
            <v>D1965</v>
          </cell>
        </row>
        <row r="120">
          <cell r="C120" t="str">
            <v>흄관접합및부설(Φ600)BH0.7</v>
          </cell>
          <cell r="D120" t="str">
            <v>m</v>
          </cell>
          <cell r="F120">
            <v>2099</v>
          </cell>
          <cell r="H120">
            <v>31504</v>
          </cell>
          <cell r="J120">
            <v>4529</v>
          </cell>
          <cell r="L120" t="str">
            <v>D1967</v>
          </cell>
        </row>
        <row r="121">
          <cell r="C121" t="str">
            <v>흄관접합및부설(Φ700)BH0.7</v>
          </cell>
          <cell r="D121" t="str">
            <v>m</v>
          </cell>
          <cell r="F121">
            <v>2469</v>
          </cell>
          <cell r="H121">
            <v>40201</v>
          </cell>
          <cell r="J121">
            <v>5329</v>
          </cell>
          <cell r="L121" t="str">
            <v>D1968</v>
          </cell>
        </row>
        <row r="122">
          <cell r="C122" t="str">
            <v>흄관접합및부설(Φ800)크레인 10ton</v>
          </cell>
          <cell r="D122" t="str">
            <v>m</v>
          </cell>
          <cell r="F122">
            <v>1401</v>
          </cell>
          <cell r="H122">
            <v>50923</v>
          </cell>
          <cell r="J122">
            <v>7635</v>
          </cell>
          <cell r="L122" t="str">
            <v>D1970</v>
          </cell>
        </row>
        <row r="123">
          <cell r="C123" t="str">
            <v>흄관접합및부설(Φ1000)BH0.4</v>
          </cell>
          <cell r="D123" t="str">
            <v>m</v>
          </cell>
          <cell r="F123">
            <v>3042</v>
          </cell>
          <cell r="H123">
            <v>69298</v>
          </cell>
          <cell r="J123">
            <v>5031</v>
          </cell>
          <cell r="L123" t="str">
            <v>D1974</v>
          </cell>
        </row>
        <row r="124">
          <cell r="C124" t="str">
            <v>흄관접합및부설(Φ1000)BH0.7</v>
          </cell>
          <cell r="D124" t="str">
            <v>m</v>
          </cell>
          <cell r="F124">
            <v>3549</v>
          </cell>
          <cell r="H124">
            <v>69298</v>
          </cell>
          <cell r="J124">
            <v>7660</v>
          </cell>
          <cell r="L124" t="str">
            <v>D1975</v>
          </cell>
        </row>
        <row r="125">
          <cell r="C125" t="str">
            <v>흄관접합및부설(Φ1200)BH0.7</v>
          </cell>
          <cell r="D125" t="str">
            <v>m</v>
          </cell>
          <cell r="F125">
            <v>4259</v>
          </cell>
          <cell r="H125">
            <v>100877</v>
          </cell>
          <cell r="J125">
            <v>9193</v>
          </cell>
          <cell r="L125" t="str">
            <v>D1976</v>
          </cell>
        </row>
        <row r="126">
          <cell r="C126" t="str">
            <v>배수로설치(Φ500)BH0.4</v>
          </cell>
          <cell r="D126" t="str">
            <v>m</v>
          </cell>
          <cell r="F126">
            <v>1534</v>
          </cell>
          <cell r="H126">
            <v>20116</v>
          </cell>
          <cell r="J126">
            <v>2537</v>
          </cell>
          <cell r="L126" t="str">
            <v>D1990</v>
          </cell>
        </row>
        <row r="127">
          <cell r="C127" t="str">
            <v>배수로설치(Φ700)BH0.4</v>
          </cell>
          <cell r="D127" t="str">
            <v>m</v>
          </cell>
          <cell r="F127">
            <v>2116</v>
          </cell>
          <cell r="H127">
            <v>33103</v>
          </cell>
          <cell r="J127">
            <v>3500</v>
          </cell>
          <cell r="L127" t="str">
            <v>D1995</v>
          </cell>
        </row>
        <row r="128">
          <cell r="C128" t="str">
            <v>하수관준설흡입식</v>
          </cell>
          <cell r="D128" t="str">
            <v>㎥</v>
          </cell>
          <cell r="F128">
            <v>5963</v>
          </cell>
          <cell r="H128">
            <v>31350</v>
          </cell>
          <cell r="J128">
            <v>20314</v>
          </cell>
          <cell r="L128" t="str">
            <v>D2102</v>
          </cell>
        </row>
        <row r="129">
          <cell r="C129" t="str">
            <v>하수관수밀시험Φ300</v>
          </cell>
          <cell r="D129" t="str">
            <v>개소</v>
          </cell>
          <cell r="F129">
            <v>7180</v>
          </cell>
          <cell r="H129">
            <v>65867</v>
          </cell>
          <cell r="J129">
            <v>6002</v>
          </cell>
          <cell r="L129" t="str">
            <v>D2104-300</v>
          </cell>
        </row>
        <row r="130">
          <cell r="C130" t="str">
            <v>하수관수밀시험Φ350</v>
          </cell>
          <cell r="D130" t="str">
            <v>개소</v>
          </cell>
          <cell r="F130">
            <v>8304</v>
          </cell>
          <cell r="H130">
            <v>71798</v>
          </cell>
          <cell r="J130">
            <v>6951</v>
          </cell>
          <cell r="L130" t="str">
            <v>D2104-350</v>
          </cell>
        </row>
        <row r="131">
          <cell r="C131" t="str">
            <v>하수관수밀시험Φ400</v>
          </cell>
          <cell r="D131" t="str">
            <v>개소</v>
          </cell>
          <cell r="F131">
            <v>9606</v>
          </cell>
          <cell r="H131">
            <v>78533</v>
          </cell>
          <cell r="J131">
            <v>8047</v>
          </cell>
          <cell r="L131" t="str">
            <v>D2104-400</v>
          </cell>
        </row>
        <row r="132">
          <cell r="C132" t="str">
            <v>하수관수밀시험Φ450</v>
          </cell>
          <cell r="D132" t="str">
            <v>개소</v>
          </cell>
          <cell r="F132">
            <v>10940</v>
          </cell>
          <cell r="H132">
            <v>85257</v>
          </cell>
          <cell r="J132">
            <v>9191</v>
          </cell>
          <cell r="L132" t="str">
            <v>D2104-450</v>
          </cell>
        </row>
        <row r="133">
          <cell r="C133" t="str">
            <v>하수관수밀시험Φ500</v>
          </cell>
          <cell r="D133" t="str">
            <v>개소</v>
          </cell>
          <cell r="F133">
            <v>12451</v>
          </cell>
          <cell r="H133">
            <v>91928</v>
          </cell>
          <cell r="J133">
            <v>10455</v>
          </cell>
          <cell r="L133" t="str">
            <v>D2104-500</v>
          </cell>
        </row>
        <row r="134">
          <cell r="C134" t="str">
            <v>하수관수밀시험Φ600</v>
          </cell>
          <cell r="D134" t="str">
            <v>개소</v>
          </cell>
          <cell r="F134">
            <v>15852</v>
          </cell>
          <cell r="H134">
            <v>106997</v>
          </cell>
          <cell r="J134">
            <v>13321</v>
          </cell>
          <cell r="L134" t="str">
            <v>D2104-600</v>
          </cell>
        </row>
        <row r="135">
          <cell r="C135" t="str">
            <v>하수관수밀시험Φ700</v>
          </cell>
          <cell r="D135" t="str">
            <v>개소</v>
          </cell>
          <cell r="F135">
            <v>19756</v>
          </cell>
          <cell r="H135">
            <v>122668</v>
          </cell>
          <cell r="J135">
            <v>16587</v>
          </cell>
          <cell r="L135" t="str">
            <v>D2104-700</v>
          </cell>
        </row>
        <row r="136">
          <cell r="C136" t="str">
            <v>하수관수밀시험Φ800</v>
          </cell>
          <cell r="D136" t="str">
            <v>개소</v>
          </cell>
          <cell r="F136">
            <v>24173</v>
          </cell>
          <cell r="H136">
            <v>139756</v>
          </cell>
          <cell r="J136">
            <v>20282</v>
          </cell>
          <cell r="L136" t="str">
            <v>D2104-800</v>
          </cell>
        </row>
        <row r="137">
          <cell r="C137" t="str">
            <v>CCTV조사신설</v>
          </cell>
          <cell r="D137" t="str">
            <v>m</v>
          </cell>
          <cell r="F137">
            <v>47</v>
          </cell>
          <cell r="H137">
            <v>1143</v>
          </cell>
          <cell r="J137">
            <v>93</v>
          </cell>
          <cell r="L137" t="str">
            <v>D2150</v>
          </cell>
        </row>
        <row r="138">
          <cell r="C138" t="str">
            <v>CCTV조사기존</v>
          </cell>
          <cell r="D138" t="str">
            <v>m</v>
          </cell>
          <cell r="F138">
            <v>70</v>
          </cell>
          <cell r="H138">
            <v>1714</v>
          </cell>
          <cell r="J138">
            <v>140</v>
          </cell>
          <cell r="L138" t="str">
            <v>D2155</v>
          </cell>
        </row>
        <row r="139">
          <cell r="C139" t="str">
            <v>CCTV보고서작성</v>
          </cell>
          <cell r="D139" t="str">
            <v>식</v>
          </cell>
          <cell r="F139">
            <v>1617</v>
          </cell>
          <cell r="H139">
            <v>135238</v>
          </cell>
          <cell r="J139">
            <v>13128</v>
          </cell>
          <cell r="L139" t="str">
            <v>D2157</v>
          </cell>
        </row>
        <row r="140">
          <cell r="C140" t="str">
            <v>하수관천공및접합Φ450-Φ300</v>
          </cell>
          <cell r="D140" t="str">
            <v>개소</v>
          </cell>
          <cell r="F140">
            <v>394</v>
          </cell>
          <cell r="H140">
            <v>8493</v>
          </cell>
          <cell r="J140">
            <v>16</v>
          </cell>
          <cell r="L140" t="str">
            <v>D2164</v>
          </cell>
        </row>
        <row r="141">
          <cell r="C141" t="str">
            <v>하수관천공및접합Φ600-Φ300</v>
          </cell>
          <cell r="D141" t="str">
            <v>개소</v>
          </cell>
          <cell r="F141">
            <v>439</v>
          </cell>
          <cell r="H141">
            <v>9753</v>
          </cell>
          <cell r="J141">
            <v>20</v>
          </cell>
          <cell r="L141" t="str">
            <v>D2165</v>
          </cell>
        </row>
        <row r="142">
          <cell r="C142" t="str">
            <v>하수관비굴착부분보수FRP-Φ250</v>
          </cell>
          <cell r="D142" t="str">
            <v>개소</v>
          </cell>
          <cell r="F142">
            <v>176721</v>
          </cell>
          <cell r="H142">
            <v>117297</v>
          </cell>
          <cell r="J142">
            <v>128261</v>
          </cell>
          <cell r="L142" t="str">
            <v>D2180</v>
          </cell>
        </row>
        <row r="143">
          <cell r="C143" t="str">
            <v>하수관비굴착부분보수FRP-Φ300</v>
          </cell>
          <cell r="D143" t="str">
            <v>개소</v>
          </cell>
          <cell r="F143">
            <v>102276</v>
          </cell>
          <cell r="H143">
            <v>117297</v>
          </cell>
          <cell r="J143">
            <v>134597</v>
          </cell>
          <cell r="L143" t="str">
            <v>D2181</v>
          </cell>
        </row>
        <row r="144">
          <cell r="C144" t="str">
            <v>하수관비굴착부분보수FRP-Φ450</v>
          </cell>
          <cell r="D144" t="str">
            <v>개소</v>
          </cell>
          <cell r="F144">
            <v>168008</v>
          </cell>
          <cell r="H144">
            <v>145905</v>
          </cell>
          <cell r="J144">
            <v>169056</v>
          </cell>
          <cell r="L144" t="str">
            <v>D2182</v>
          </cell>
        </row>
        <row r="145">
          <cell r="C145" t="str">
            <v>하수관비굴착부분보수FRP-Φ500</v>
          </cell>
          <cell r="D145" t="str">
            <v>개소</v>
          </cell>
          <cell r="F145">
            <v>173716</v>
          </cell>
          <cell r="H145">
            <v>193254</v>
          </cell>
          <cell r="J145">
            <v>220548</v>
          </cell>
          <cell r="L145" t="str">
            <v>D2183</v>
          </cell>
        </row>
        <row r="146">
          <cell r="C146" t="str">
            <v>하수관비굴착부분보수FRP-Φ600</v>
          </cell>
          <cell r="D146" t="str">
            <v>개소</v>
          </cell>
          <cell r="F146">
            <v>173716</v>
          </cell>
          <cell r="H146">
            <v>193254</v>
          </cell>
          <cell r="J146">
            <v>233229</v>
          </cell>
          <cell r="L146" t="str">
            <v>D2184</v>
          </cell>
        </row>
        <row r="147">
          <cell r="C147" t="str">
            <v>하수관비굴착부분보수SNAPLOCK-Φ250</v>
          </cell>
          <cell r="D147" t="str">
            <v>개소</v>
          </cell>
          <cell r="F147">
            <v>116556</v>
          </cell>
          <cell r="H147">
            <v>117297</v>
          </cell>
          <cell r="J147">
            <v>128261</v>
          </cell>
          <cell r="L147" t="str">
            <v>D2187</v>
          </cell>
        </row>
        <row r="148">
          <cell r="C148" t="str">
            <v>하수관비굴착부분보수SNAPLOCK-Φ300</v>
          </cell>
          <cell r="D148" t="str">
            <v>개소</v>
          </cell>
          <cell r="F148">
            <v>127056</v>
          </cell>
          <cell r="H148">
            <v>117297</v>
          </cell>
          <cell r="J148">
            <v>128261</v>
          </cell>
          <cell r="L148" t="str">
            <v>D2188</v>
          </cell>
        </row>
        <row r="149">
          <cell r="C149" t="str">
            <v>하수관비굴착부분보수SNAPLOCK-Φ450</v>
          </cell>
          <cell r="D149" t="str">
            <v>개소</v>
          </cell>
          <cell r="F149">
            <v>196095</v>
          </cell>
          <cell r="H149">
            <v>145905</v>
          </cell>
          <cell r="J149">
            <v>169056</v>
          </cell>
          <cell r="L149" t="str">
            <v>D2189</v>
          </cell>
        </row>
        <row r="150">
          <cell r="C150" t="str">
            <v>하수관비굴착부분보수SNAPLOCK-Φ500</v>
          </cell>
          <cell r="D150" t="str">
            <v>개소</v>
          </cell>
          <cell r="F150">
            <v>205111</v>
          </cell>
          <cell r="H150">
            <v>193254</v>
          </cell>
          <cell r="J150">
            <v>220548</v>
          </cell>
          <cell r="L150" t="str">
            <v>D2190</v>
          </cell>
        </row>
        <row r="151">
          <cell r="C151" t="str">
            <v>하수관비굴착부분보수SNAPLOCK-Φ600</v>
          </cell>
          <cell r="D151" t="str">
            <v>개소</v>
          </cell>
          <cell r="F151">
            <v>0</v>
          </cell>
          <cell r="H151">
            <v>0</v>
          </cell>
          <cell r="J151">
            <v>0</v>
          </cell>
          <cell r="L151" t="str">
            <v>D2191</v>
          </cell>
        </row>
        <row r="152">
          <cell r="C152" t="str">
            <v>하수관비굴착부분보수SNAPLOCK-Φ700</v>
          </cell>
          <cell r="D152" t="str">
            <v>개소</v>
          </cell>
          <cell r="F152">
            <v>0</v>
          </cell>
          <cell r="H152">
            <v>0</v>
          </cell>
          <cell r="J152">
            <v>0</v>
          </cell>
          <cell r="L152" t="str">
            <v>D2192</v>
          </cell>
        </row>
        <row r="153">
          <cell r="C153" t="str">
            <v>하수관비굴착부분보수SNAPLOCK-Φ800</v>
          </cell>
          <cell r="D153" t="str">
            <v>개소</v>
          </cell>
          <cell r="F153">
            <v>110000</v>
          </cell>
          <cell r="H153">
            <v>0</v>
          </cell>
          <cell r="J153">
            <v>0</v>
          </cell>
          <cell r="L153" t="str">
            <v>D2193</v>
          </cell>
        </row>
        <row r="154">
          <cell r="C154" t="str">
            <v>잡철물제작설치(보통)</v>
          </cell>
          <cell r="D154" t="str">
            <v>TON</v>
          </cell>
          <cell r="F154">
            <v>2201196</v>
          </cell>
          <cell r="H154">
            <v>2444127.6</v>
          </cell>
          <cell r="J154">
            <v>84320.62</v>
          </cell>
          <cell r="L154" t="str">
            <v>D2960</v>
          </cell>
        </row>
        <row r="155">
          <cell r="C155" t="str">
            <v>잡철물제작설치(복잡)</v>
          </cell>
          <cell r="D155" t="str">
            <v>TON</v>
          </cell>
          <cell r="F155">
            <v>2568062</v>
          </cell>
          <cell r="H155">
            <v>2851482.2</v>
          </cell>
          <cell r="J155">
            <v>98374.06</v>
          </cell>
          <cell r="L155" t="str">
            <v>D2961</v>
          </cell>
        </row>
        <row r="156">
          <cell r="C156" t="str">
            <v>옹벽설치L형,수평,H=1.5</v>
          </cell>
          <cell r="D156" t="str">
            <v>m</v>
          </cell>
          <cell r="F156">
            <v>2739</v>
          </cell>
          <cell r="H156">
            <v>62587</v>
          </cell>
          <cell r="J156">
            <v>5662</v>
          </cell>
          <cell r="L156" t="str">
            <v>D옹-L-1.5</v>
          </cell>
        </row>
        <row r="157">
          <cell r="C157" t="str">
            <v>옹벽설치L형,수평,H=2.0</v>
          </cell>
          <cell r="D157" t="str">
            <v>m</v>
          </cell>
          <cell r="F157">
            <v>4006</v>
          </cell>
          <cell r="H157">
            <v>93678</v>
          </cell>
          <cell r="J157">
            <v>7907</v>
          </cell>
          <cell r="L157" t="str">
            <v>D옹-L-20</v>
          </cell>
        </row>
        <row r="158">
          <cell r="C158" t="str">
            <v>옹벽설치L형,수평,H=2.5</v>
          </cell>
          <cell r="D158" t="str">
            <v>m</v>
          </cell>
          <cell r="F158">
            <v>4785</v>
          </cell>
          <cell r="H158">
            <v>118437</v>
          </cell>
          <cell r="J158">
            <v>9834</v>
          </cell>
          <cell r="L158" t="str">
            <v>D옹-L-25</v>
          </cell>
        </row>
        <row r="159">
          <cell r="C159" t="str">
            <v>옹벽설치L형,수평,H=3.0</v>
          </cell>
          <cell r="D159" t="str">
            <v>m</v>
          </cell>
          <cell r="F159">
            <v>9820</v>
          </cell>
          <cell r="H159">
            <v>169417</v>
          </cell>
          <cell r="J159">
            <v>11638</v>
          </cell>
          <cell r="L159" t="str">
            <v>D옹-L-30</v>
          </cell>
        </row>
        <row r="160">
          <cell r="C160" t="str">
            <v>옹벽설치L형,수평,H=3.5</v>
          </cell>
          <cell r="D160" t="str">
            <v>m</v>
          </cell>
          <cell r="F160">
            <v>11630</v>
          </cell>
          <cell r="H160">
            <v>194025</v>
          </cell>
          <cell r="J160">
            <v>13277</v>
          </cell>
          <cell r="L160" t="str">
            <v>D옹-L-35</v>
          </cell>
        </row>
        <row r="161">
          <cell r="C161" t="str">
            <v>옹벽설치L형,수평,H=4.0</v>
          </cell>
          <cell r="D161" t="str">
            <v>m</v>
          </cell>
          <cell r="F161">
            <v>13477</v>
          </cell>
          <cell r="H161">
            <v>221401</v>
          </cell>
          <cell r="J161">
            <v>14920</v>
          </cell>
          <cell r="L161" t="str">
            <v>D옹-L-40</v>
          </cell>
        </row>
        <row r="162">
          <cell r="C162" t="str">
            <v>옹벽설치L형,수평,H=4.5</v>
          </cell>
          <cell r="D162" t="str">
            <v>m</v>
          </cell>
          <cell r="F162">
            <v>15602</v>
          </cell>
          <cell r="H162">
            <v>267624</v>
          </cell>
          <cell r="J162">
            <v>17623</v>
          </cell>
          <cell r="L162" t="str">
            <v>D옹-L-45</v>
          </cell>
        </row>
        <row r="163">
          <cell r="C163" t="str">
            <v>옹벽설치L형,수평,H=5.0</v>
          </cell>
          <cell r="D163" t="str">
            <v>m</v>
          </cell>
          <cell r="F163">
            <v>16875</v>
          </cell>
          <cell r="H163">
            <v>284252</v>
          </cell>
          <cell r="J163">
            <v>19560</v>
          </cell>
          <cell r="L163" t="str">
            <v>D옹-L-50</v>
          </cell>
        </row>
        <row r="164">
          <cell r="C164" t="str">
            <v>옹벽설치역L형,수평,H=1.5</v>
          </cell>
          <cell r="D164" t="str">
            <v>m</v>
          </cell>
          <cell r="F164">
            <v>3431</v>
          </cell>
          <cell r="H164">
            <v>72415</v>
          </cell>
          <cell r="J164">
            <v>6328</v>
          </cell>
          <cell r="L164" t="str">
            <v>D옹-역L-15</v>
          </cell>
        </row>
        <row r="165">
          <cell r="C165" t="str">
            <v>옹벽설치역L형,수평,H=2.0</v>
          </cell>
          <cell r="D165" t="str">
            <v>m</v>
          </cell>
          <cell r="F165">
            <v>11202</v>
          </cell>
          <cell r="H165">
            <v>113967</v>
          </cell>
          <cell r="J165">
            <v>24456</v>
          </cell>
          <cell r="L165" t="str">
            <v>D옹-역L-20</v>
          </cell>
        </row>
        <row r="166">
          <cell r="C166" t="str">
            <v>옹벽설치역L형,수평,H=2.5</v>
          </cell>
          <cell r="D166" t="str">
            <v>m</v>
          </cell>
          <cell r="F166">
            <v>15646</v>
          </cell>
          <cell r="H166">
            <v>151842</v>
          </cell>
          <cell r="J166">
            <v>36351</v>
          </cell>
          <cell r="L166" t="str">
            <v>D옹-역L-25</v>
          </cell>
        </row>
        <row r="167">
          <cell r="C167" t="str">
            <v>옹벽설치역L형,수평,H=3.0</v>
          </cell>
          <cell r="D167" t="str">
            <v>m</v>
          </cell>
          <cell r="F167">
            <v>19839</v>
          </cell>
          <cell r="H167">
            <v>186588</v>
          </cell>
          <cell r="J167">
            <v>46873</v>
          </cell>
          <cell r="L167" t="str">
            <v>D옹-역L-30</v>
          </cell>
        </row>
        <row r="168">
          <cell r="C168" t="str">
            <v>옹벽설치역L형,수평,H=3.5</v>
          </cell>
          <cell r="D168" t="str">
            <v>m</v>
          </cell>
          <cell r="F168">
            <v>23998</v>
          </cell>
          <cell r="H168">
            <v>253951</v>
          </cell>
          <cell r="J168">
            <v>57551</v>
          </cell>
          <cell r="L168" t="str">
            <v>D옹-역L-35</v>
          </cell>
        </row>
        <row r="169">
          <cell r="C169" t="str">
            <v>집수받이설치주물 500*500</v>
          </cell>
          <cell r="D169" t="str">
            <v>개소</v>
          </cell>
          <cell r="F169">
            <v>4129</v>
          </cell>
          <cell r="H169">
            <v>45536</v>
          </cell>
          <cell r="J169">
            <v>0</v>
          </cell>
          <cell r="L169" t="str">
            <v>D집-주-50</v>
          </cell>
        </row>
        <row r="170">
          <cell r="C170" t="str">
            <v>맨홀설치우수, Φ1200 t=200</v>
          </cell>
          <cell r="D170" t="str">
            <v>개소</v>
          </cell>
          <cell r="F170">
            <v>3858</v>
          </cell>
          <cell r="H170">
            <v>9314</v>
          </cell>
          <cell r="J170">
            <v>8327</v>
          </cell>
          <cell r="L170" t="str">
            <v>DMH-우-12</v>
          </cell>
        </row>
        <row r="171">
          <cell r="C171" t="str">
            <v>맨홀설치오수, Φ900 t=200</v>
          </cell>
          <cell r="D171" t="str">
            <v>개소</v>
          </cell>
          <cell r="F171">
            <v>3086</v>
          </cell>
          <cell r="H171">
            <v>7451</v>
          </cell>
          <cell r="J171">
            <v>6661</v>
          </cell>
          <cell r="L171" t="str">
            <v>DMH-오-09</v>
          </cell>
        </row>
      </sheetData>
      <sheetData sheetId="8">
        <row r="10">
          <cell r="E10" t="str">
            <v>건설기계</v>
          </cell>
          <cell r="F10" t="str">
            <v>$</v>
          </cell>
          <cell r="G10">
            <v>8114</v>
          </cell>
          <cell r="H10">
            <v>9205000</v>
          </cell>
          <cell r="I10">
            <v>883</v>
          </cell>
          <cell r="Q10">
            <v>0</v>
          </cell>
          <cell r="R10">
            <v>0</v>
          </cell>
          <cell r="S10">
            <v>902</v>
          </cell>
          <cell r="T10">
            <v>902</v>
          </cell>
          <cell r="U10" t="str">
            <v>0103-0016</v>
          </cell>
        </row>
        <row r="11">
          <cell r="E11" t="str">
            <v>건설기계</v>
          </cell>
          <cell r="F11" t="str">
            <v>$</v>
          </cell>
          <cell r="G11">
            <v>10254</v>
          </cell>
          <cell r="H11">
            <v>11633000</v>
          </cell>
          <cell r="I11">
            <v>883</v>
          </cell>
          <cell r="Q11">
            <v>0</v>
          </cell>
          <cell r="R11">
            <v>0</v>
          </cell>
          <cell r="S11">
            <v>1140</v>
          </cell>
          <cell r="T11">
            <v>1140</v>
          </cell>
          <cell r="U11" t="str">
            <v>0103-0019</v>
          </cell>
        </row>
        <row r="12">
          <cell r="E12" t="str">
            <v>건설기계</v>
          </cell>
          <cell r="F12" t="str">
            <v>$</v>
          </cell>
          <cell r="G12">
            <v>11366</v>
          </cell>
          <cell r="H12">
            <v>12894000</v>
          </cell>
          <cell r="I12">
            <v>883</v>
          </cell>
          <cell r="Q12">
            <v>0</v>
          </cell>
          <cell r="R12">
            <v>0</v>
          </cell>
          <cell r="S12">
            <v>1264</v>
          </cell>
          <cell r="T12">
            <v>1264</v>
          </cell>
          <cell r="U12" t="str">
            <v>0103-0023</v>
          </cell>
        </row>
        <row r="13">
          <cell r="E13" t="str">
            <v>건설기계</v>
          </cell>
          <cell r="F13" t="str">
            <v>$</v>
          </cell>
          <cell r="G13">
            <v>13237</v>
          </cell>
          <cell r="H13">
            <v>15017000</v>
          </cell>
          <cell r="I13">
            <v>883</v>
          </cell>
          <cell r="Q13">
            <v>0</v>
          </cell>
          <cell r="R13">
            <v>0</v>
          </cell>
          <cell r="S13">
            <v>1472</v>
          </cell>
          <cell r="T13">
            <v>1472</v>
          </cell>
          <cell r="U13" t="str">
            <v>0103-0027</v>
          </cell>
        </row>
        <row r="14">
          <cell r="E14" t="str">
            <v>건설기계</v>
          </cell>
          <cell r="F14" t="str">
            <v>$</v>
          </cell>
          <cell r="G14">
            <v>16076</v>
          </cell>
          <cell r="H14">
            <v>18238000</v>
          </cell>
          <cell r="I14">
            <v>883</v>
          </cell>
          <cell r="Q14">
            <v>0</v>
          </cell>
          <cell r="R14">
            <v>0</v>
          </cell>
          <cell r="S14">
            <v>1788</v>
          </cell>
          <cell r="T14">
            <v>1788</v>
          </cell>
          <cell r="U14" t="str">
            <v>0103-0032</v>
          </cell>
        </row>
        <row r="15">
          <cell r="E15" t="str">
            <v>건설기계</v>
          </cell>
          <cell r="F15" t="str">
            <v>원</v>
          </cell>
          <cell r="G15">
            <v>27567</v>
          </cell>
          <cell r="H15">
            <v>27567000</v>
          </cell>
          <cell r="I15">
            <v>2148</v>
          </cell>
          <cell r="J15">
            <v>2.4</v>
          </cell>
          <cell r="L15">
            <v>0.38</v>
          </cell>
          <cell r="M15">
            <v>1</v>
          </cell>
          <cell r="N15">
            <v>0.5</v>
          </cell>
          <cell r="O15">
            <v>0.2</v>
          </cell>
          <cell r="P15">
            <v>3</v>
          </cell>
          <cell r="Q15">
            <v>4138</v>
          </cell>
          <cell r="R15">
            <v>18629</v>
          </cell>
          <cell r="S15">
            <v>4940</v>
          </cell>
          <cell r="T15">
            <v>27707</v>
          </cell>
          <cell r="U15" t="str">
            <v>0121-0004</v>
          </cell>
        </row>
        <row r="16">
          <cell r="E16" t="str">
            <v>건설기계</v>
          </cell>
          <cell r="F16" t="str">
            <v>원</v>
          </cell>
          <cell r="G16">
            <v>34222</v>
          </cell>
          <cell r="H16">
            <v>34222000</v>
          </cell>
          <cell r="I16">
            <v>2148</v>
          </cell>
          <cell r="J16">
            <v>3.8</v>
          </cell>
          <cell r="L16">
            <v>0.38</v>
          </cell>
          <cell r="M16">
            <v>1</v>
          </cell>
          <cell r="N16">
            <v>0.5</v>
          </cell>
          <cell r="O16">
            <v>0.2</v>
          </cell>
          <cell r="P16">
            <v>3</v>
          </cell>
          <cell r="Q16">
            <v>11279</v>
          </cell>
          <cell r="R16">
            <v>18629</v>
          </cell>
          <cell r="S16">
            <v>21917</v>
          </cell>
          <cell r="T16">
            <v>51825</v>
          </cell>
          <cell r="U16" t="str">
            <v>0121-0013</v>
          </cell>
        </row>
        <row r="17">
          <cell r="E17" t="str">
            <v>건설기계</v>
          </cell>
          <cell r="F17" t="str">
            <v>원</v>
          </cell>
          <cell r="G17">
            <v>50922</v>
          </cell>
          <cell r="H17">
            <v>50922000</v>
          </cell>
          <cell r="I17">
            <v>2148</v>
          </cell>
          <cell r="J17">
            <v>9</v>
          </cell>
          <cell r="L17">
            <v>0.25</v>
          </cell>
          <cell r="M17">
            <v>1</v>
          </cell>
          <cell r="N17">
            <v>0.5</v>
          </cell>
          <cell r="O17">
            <v>0.2</v>
          </cell>
          <cell r="P17">
            <v>3</v>
          </cell>
          <cell r="Q17">
            <v>1764</v>
          </cell>
          <cell r="R17">
            <v>18629</v>
          </cell>
          <cell r="S17">
            <v>5921</v>
          </cell>
          <cell r="T17">
            <v>26314</v>
          </cell>
          <cell r="U17" t="str">
            <v>0201-0012</v>
          </cell>
        </row>
        <row r="18">
          <cell r="E18" t="str">
            <v>건설기계</v>
          </cell>
          <cell r="F18" t="str">
            <v>원</v>
          </cell>
          <cell r="G18">
            <v>77535</v>
          </cell>
          <cell r="H18">
            <v>77535000</v>
          </cell>
          <cell r="I18">
            <v>2148</v>
          </cell>
          <cell r="J18">
            <v>10.5</v>
          </cell>
          <cell r="L18">
            <v>0.25</v>
          </cell>
          <cell r="M18">
            <v>1</v>
          </cell>
          <cell r="N18">
            <v>0.5</v>
          </cell>
          <cell r="O18">
            <v>0.2</v>
          </cell>
          <cell r="P18">
            <v>3</v>
          </cell>
          <cell r="Q18">
            <v>2793</v>
          </cell>
          <cell r="R18">
            <v>18629</v>
          </cell>
          <cell r="S18">
            <v>7350</v>
          </cell>
          <cell r="T18">
            <v>28772</v>
          </cell>
          <cell r="U18" t="str">
            <v>0201-0020</v>
          </cell>
        </row>
        <row r="19">
          <cell r="E19" t="str">
            <v>건설기계</v>
          </cell>
          <cell r="F19" t="str">
            <v>원</v>
          </cell>
          <cell r="G19">
            <v>95000</v>
          </cell>
          <cell r="H19">
            <v>95000000</v>
          </cell>
          <cell r="I19">
            <v>2148</v>
          </cell>
          <cell r="J19">
            <v>17.7</v>
          </cell>
          <cell r="L19">
            <v>0.25</v>
          </cell>
          <cell r="M19">
            <v>1</v>
          </cell>
          <cell r="N19">
            <v>0.5</v>
          </cell>
          <cell r="O19">
            <v>0.2</v>
          </cell>
          <cell r="P19">
            <v>4</v>
          </cell>
          <cell r="Q19">
            <v>6615</v>
          </cell>
          <cell r="R19">
            <v>18629</v>
          </cell>
          <cell r="S19">
            <v>10938</v>
          </cell>
          <cell r="T19">
            <v>36182</v>
          </cell>
          <cell r="U19" t="str">
            <v>0201-0040</v>
          </cell>
        </row>
        <row r="20">
          <cell r="E20" t="str">
            <v>건설기계</v>
          </cell>
          <cell r="F20" t="str">
            <v>원</v>
          </cell>
          <cell r="G20">
            <v>245000</v>
          </cell>
          <cell r="H20">
            <v>245000000</v>
          </cell>
          <cell r="I20">
            <v>2148</v>
          </cell>
          <cell r="J20">
            <v>29.8</v>
          </cell>
          <cell r="L20">
            <v>0.25</v>
          </cell>
          <cell r="M20">
            <v>1</v>
          </cell>
          <cell r="N20">
            <v>0.5</v>
          </cell>
          <cell r="O20">
            <v>0.2</v>
          </cell>
          <cell r="P20">
            <v>5</v>
          </cell>
          <cell r="Q20">
            <v>7717</v>
          </cell>
          <cell r="R20">
            <v>18629</v>
          </cell>
          <cell r="S20">
            <v>16654</v>
          </cell>
          <cell r="T20">
            <v>43000</v>
          </cell>
          <cell r="U20" t="str">
            <v>0201-0070</v>
          </cell>
        </row>
        <row r="21">
          <cell r="E21" t="str">
            <v>건설기계</v>
          </cell>
          <cell r="F21" t="str">
            <v>원</v>
          </cell>
          <cell r="G21">
            <v>34500</v>
          </cell>
          <cell r="H21">
            <v>34500000</v>
          </cell>
          <cell r="I21">
            <v>2148</v>
          </cell>
          <cell r="J21">
            <v>3.1</v>
          </cell>
          <cell r="L21">
            <v>0.25</v>
          </cell>
          <cell r="M21">
            <v>1</v>
          </cell>
          <cell r="N21">
            <v>0.5</v>
          </cell>
          <cell r="O21">
            <v>0.2</v>
          </cell>
          <cell r="P21">
            <v>5</v>
          </cell>
          <cell r="Q21">
            <v>13009</v>
          </cell>
          <cell r="R21">
            <v>18629</v>
          </cell>
          <cell r="S21">
            <v>20406</v>
          </cell>
          <cell r="T21">
            <v>52044</v>
          </cell>
          <cell r="U21" t="str">
            <v>0201-0100</v>
          </cell>
        </row>
        <row r="22">
          <cell r="E22" t="str">
            <v>건설기계</v>
          </cell>
          <cell r="F22" t="str">
            <v>원</v>
          </cell>
          <cell r="G22">
            <v>4133</v>
          </cell>
          <cell r="H22">
            <v>4133000</v>
          </cell>
          <cell r="I22">
            <v>7313</v>
          </cell>
          <cell r="J22">
            <v>0</v>
          </cell>
          <cell r="L22">
            <v>0.25</v>
          </cell>
          <cell r="M22">
            <v>1</v>
          </cell>
          <cell r="N22">
            <v>0.5</v>
          </cell>
          <cell r="O22">
            <v>0.2</v>
          </cell>
          <cell r="P22">
            <v>5</v>
          </cell>
          <cell r="Q22">
            <v>0</v>
          </cell>
          <cell r="R22">
            <v>0</v>
          </cell>
          <cell r="S22">
            <v>3022</v>
          </cell>
          <cell r="T22">
            <v>3022</v>
          </cell>
          <cell r="U22" t="str">
            <v>0230-0002</v>
          </cell>
        </row>
        <row r="23">
          <cell r="E23" t="str">
            <v>건설기계</v>
          </cell>
          <cell r="F23" t="str">
            <v>원</v>
          </cell>
          <cell r="G23">
            <v>6333</v>
          </cell>
          <cell r="H23">
            <v>6333000</v>
          </cell>
          <cell r="I23">
            <v>7313</v>
          </cell>
          <cell r="J23">
            <v>0</v>
          </cell>
          <cell r="L23">
            <v>0.4</v>
          </cell>
          <cell r="M23">
            <v>1</v>
          </cell>
          <cell r="N23">
            <v>0.5</v>
          </cell>
          <cell r="O23">
            <v>0.2</v>
          </cell>
          <cell r="P23">
            <v>3</v>
          </cell>
          <cell r="Q23">
            <v>0</v>
          </cell>
          <cell r="R23">
            <v>0</v>
          </cell>
          <cell r="S23">
            <v>4631</v>
          </cell>
          <cell r="T23">
            <v>4631</v>
          </cell>
          <cell r="U23" t="str">
            <v>0230-0004</v>
          </cell>
        </row>
        <row r="24">
          <cell r="E24" t="str">
            <v>건설기계</v>
          </cell>
          <cell r="F24" t="str">
            <v>$</v>
          </cell>
          <cell r="G24">
            <v>12500</v>
          </cell>
          <cell r="H24">
            <v>14181000</v>
          </cell>
          <cell r="I24">
            <v>7313</v>
          </cell>
          <cell r="J24">
            <v>0</v>
          </cell>
          <cell r="L24">
            <v>0.25</v>
          </cell>
          <cell r="M24">
            <v>1</v>
          </cell>
          <cell r="N24">
            <v>0.5</v>
          </cell>
          <cell r="O24">
            <v>0.2</v>
          </cell>
          <cell r="Q24">
            <v>6615</v>
          </cell>
          <cell r="R24">
            <v>18629</v>
          </cell>
          <cell r="S24">
            <v>13202</v>
          </cell>
          <cell r="T24">
            <v>38446</v>
          </cell>
          <cell r="U24" t="str">
            <v>0221-0040</v>
          </cell>
        </row>
        <row r="25">
          <cell r="E25" t="str">
            <v>건설기계</v>
          </cell>
          <cell r="F25" t="str">
            <v>원</v>
          </cell>
          <cell r="G25">
            <v>50</v>
          </cell>
          <cell r="H25">
            <v>50000</v>
          </cell>
          <cell r="I25">
            <v>2148</v>
          </cell>
          <cell r="J25">
            <v>10.5</v>
          </cell>
          <cell r="L25">
            <v>0.25</v>
          </cell>
          <cell r="M25">
            <v>1</v>
          </cell>
          <cell r="N25">
            <v>0.5</v>
          </cell>
          <cell r="O25">
            <v>0.2</v>
          </cell>
          <cell r="Q25">
            <v>7717</v>
          </cell>
          <cell r="R25">
            <v>18629</v>
          </cell>
          <cell r="S25">
            <v>17287</v>
          </cell>
          <cell r="T25">
            <v>43633</v>
          </cell>
          <cell r="U25" t="str">
            <v>0221-0070</v>
          </cell>
        </row>
        <row r="26">
          <cell r="E26" t="str">
            <v>건설기계</v>
          </cell>
          <cell r="F26" t="str">
            <v>원</v>
          </cell>
          <cell r="G26">
            <v>200</v>
          </cell>
          <cell r="H26">
            <v>200000</v>
          </cell>
          <cell r="I26">
            <v>7313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0</v>
          </cell>
          <cell r="R26">
            <v>0</v>
          </cell>
          <cell r="S26">
            <v>3022</v>
          </cell>
          <cell r="T26">
            <v>3022</v>
          </cell>
          <cell r="U26" t="str">
            <v>0230-0002</v>
          </cell>
        </row>
        <row r="27">
          <cell r="E27" t="str">
            <v>건설기계</v>
          </cell>
          <cell r="F27" t="str">
            <v>$</v>
          </cell>
          <cell r="G27">
            <v>31025</v>
          </cell>
          <cell r="H27">
            <v>35197000</v>
          </cell>
          <cell r="I27">
            <v>2148</v>
          </cell>
          <cell r="J27">
            <v>5.9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4631</v>
          </cell>
          <cell r="T27">
            <v>4631</v>
          </cell>
          <cell r="U27" t="str">
            <v>0230-0004</v>
          </cell>
        </row>
        <row r="28">
          <cell r="E28" t="str">
            <v>건설기계</v>
          </cell>
          <cell r="F28" t="str">
            <v>$</v>
          </cell>
          <cell r="G28">
            <v>40565</v>
          </cell>
          <cell r="H28">
            <v>46020000</v>
          </cell>
          <cell r="I28">
            <v>2148</v>
          </cell>
          <cell r="J28">
            <v>9.1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0</v>
          </cell>
          <cell r="R28">
            <v>0</v>
          </cell>
          <cell r="S28">
            <v>11515</v>
          </cell>
          <cell r="T28">
            <v>11515</v>
          </cell>
          <cell r="U28" t="str">
            <v>0230-0007</v>
          </cell>
        </row>
        <row r="29">
          <cell r="E29" t="str">
            <v>건설기계</v>
          </cell>
          <cell r="F29" t="str">
            <v>$</v>
          </cell>
          <cell r="G29">
            <v>49706</v>
          </cell>
          <cell r="H29">
            <v>56391000</v>
          </cell>
          <cell r="I29">
            <v>2148</v>
          </cell>
          <cell r="J29">
            <v>11.7</v>
          </cell>
          <cell r="L29">
            <v>0.35</v>
          </cell>
          <cell r="M29">
            <v>1</v>
          </cell>
          <cell r="N29">
            <v>0.5</v>
          </cell>
          <cell r="O29">
            <v>0.2</v>
          </cell>
          <cell r="Q29">
            <v>0</v>
          </cell>
          <cell r="R29">
            <v>0</v>
          </cell>
          <cell r="S29">
            <v>36</v>
          </cell>
          <cell r="T29">
            <v>36</v>
          </cell>
          <cell r="U29" t="str">
            <v>0231-0004</v>
          </cell>
        </row>
        <row r="30">
          <cell r="E30" t="str">
            <v>건설기계</v>
          </cell>
          <cell r="F30" t="str">
            <v>$</v>
          </cell>
          <cell r="G30">
            <v>58897</v>
          </cell>
          <cell r="H30">
            <v>66818000</v>
          </cell>
          <cell r="I30">
            <v>2148</v>
          </cell>
          <cell r="J30">
            <v>13.9</v>
          </cell>
          <cell r="L30">
            <v>0.35</v>
          </cell>
          <cell r="M30">
            <v>1</v>
          </cell>
          <cell r="N30">
            <v>0.5</v>
          </cell>
          <cell r="O30">
            <v>0.2</v>
          </cell>
          <cell r="Q30">
            <v>0</v>
          </cell>
          <cell r="R30">
            <v>0</v>
          </cell>
          <cell r="S30">
            <v>146</v>
          </cell>
          <cell r="T30">
            <v>146</v>
          </cell>
          <cell r="U30" t="str">
            <v>0231-0007</v>
          </cell>
        </row>
        <row r="31">
          <cell r="E31" t="str">
            <v>건설기계</v>
          </cell>
          <cell r="F31" t="str">
            <v>$</v>
          </cell>
          <cell r="G31">
            <v>67217</v>
          </cell>
          <cell r="H31">
            <v>76257000</v>
          </cell>
          <cell r="I31">
            <v>2148</v>
          </cell>
          <cell r="J31">
            <v>16.3</v>
          </cell>
          <cell r="L31">
            <v>0.35</v>
          </cell>
          <cell r="M31">
            <v>1</v>
          </cell>
          <cell r="N31">
            <v>0.5</v>
          </cell>
          <cell r="O31">
            <v>0.2</v>
          </cell>
          <cell r="Q31">
            <v>0</v>
          </cell>
          <cell r="R31">
            <v>0</v>
          </cell>
          <cell r="S31">
            <v>4057</v>
          </cell>
          <cell r="T31">
            <v>4057</v>
          </cell>
          <cell r="U31" t="str">
            <v>0240-0007</v>
          </cell>
        </row>
        <row r="32">
          <cell r="E32" t="str">
            <v>건설기계</v>
          </cell>
          <cell r="F32" t="str">
            <v>$</v>
          </cell>
          <cell r="G32">
            <v>75141</v>
          </cell>
          <cell r="H32">
            <v>85247000</v>
          </cell>
          <cell r="I32">
            <v>2148</v>
          </cell>
          <cell r="J32">
            <v>18</v>
          </cell>
          <cell r="L32">
            <v>0.38</v>
          </cell>
          <cell r="M32">
            <v>1</v>
          </cell>
          <cell r="N32">
            <v>0.5</v>
          </cell>
          <cell r="O32">
            <v>0.2</v>
          </cell>
          <cell r="Q32">
            <v>6166</v>
          </cell>
          <cell r="R32">
            <v>18629</v>
          </cell>
          <cell r="S32">
            <v>156620</v>
          </cell>
          <cell r="T32">
            <v>181415</v>
          </cell>
          <cell r="U32" t="str">
            <v>0260-0355</v>
          </cell>
        </row>
        <row r="33">
          <cell r="E33" t="str">
            <v>건설기계</v>
          </cell>
          <cell r="F33" t="str">
            <v>$</v>
          </cell>
          <cell r="G33">
            <v>82417</v>
          </cell>
          <cell r="H33">
            <v>93502000</v>
          </cell>
          <cell r="I33">
            <v>2148</v>
          </cell>
          <cell r="J33">
            <v>7.8</v>
          </cell>
          <cell r="L33">
            <v>0.35</v>
          </cell>
          <cell r="M33">
            <v>1</v>
          </cell>
          <cell r="N33">
            <v>0.5</v>
          </cell>
          <cell r="O33">
            <v>0.2</v>
          </cell>
          <cell r="Q33">
            <v>4683</v>
          </cell>
          <cell r="R33">
            <v>18629</v>
          </cell>
          <cell r="S33">
            <v>8394</v>
          </cell>
          <cell r="T33">
            <v>31706</v>
          </cell>
          <cell r="U33" t="str">
            <v>0301-0057</v>
          </cell>
        </row>
        <row r="34">
          <cell r="E34" t="str">
            <v>건설기계</v>
          </cell>
          <cell r="F34" t="str">
            <v>원</v>
          </cell>
          <cell r="G34">
            <v>16115</v>
          </cell>
          <cell r="H34">
            <v>16115000</v>
          </cell>
          <cell r="I34">
            <v>1898</v>
          </cell>
          <cell r="J34">
            <v>4.1</v>
          </cell>
          <cell r="L34">
            <v>0.35</v>
          </cell>
          <cell r="M34">
            <v>1</v>
          </cell>
          <cell r="N34">
            <v>0.5</v>
          </cell>
          <cell r="O34">
            <v>0.2</v>
          </cell>
          <cell r="Q34">
            <v>7223</v>
          </cell>
          <cell r="R34">
            <v>18629</v>
          </cell>
          <cell r="S34">
            <v>10976</v>
          </cell>
          <cell r="T34">
            <v>36828</v>
          </cell>
          <cell r="U34" t="str">
            <v>0301-0076</v>
          </cell>
        </row>
        <row r="35">
          <cell r="E35" t="str">
            <v>건설기계</v>
          </cell>
          <cell r="F35" t="str">
            <v>원</v>
          </cell>
          <cell r="G35">
            <v>24483</v>
          </cell>
          <cell r="H35">
            <v>24483000</v>
          </cell>
          <cell r="I35">
            <v>1898</v>
          </cell>
          <cell r="J35">
            <v>4.3</v>
          </cell>
          <cell r="L35">
            <v>0.35</v>
          </cell>
          <cell r="M35">
            <v>1</v>
          </cell>
          <cell r="N35">
            <v>0.5</v>
          </cell>
          <cell r="O35">
            <v>0.2</v>
          </cell>
          <cell r="Q35">
            <v>9287</v>
          </cell>
          <cell r="R35">
            <v>18629</v>
          </cell>
          <cell r="S35">
            <v>13449</v>
          </cell>
          <cell r="T35">
            <v>41365</v>
          </cell>
          <cell r="U35" t="str">
            <v>0301-0095</v>
          </cell>
        </row>
        <row r="36">
          <cell r="E36" t="str">
            <v>건설기계</v>
          </cell>
          <cell r="F36" t="str">
            <v>원</v>
          </cell>
          <cell r="G36">
            <v>37243</v>
          </cell>
          <cell r="H36">
            <v>37243000</v>
          </cell>
          <cell r="I36">
            <v>1898</v>
          </cell>
          <cell r="J36">
            <v>7.6</v>
          </cell>
          <cell r="L36">
            <v>0.35</v>
          </cell>
          <cell r="M36">
            <v>1</v>
          </cell>
          <cell r="N36">
            <v>0.5</v>
          </cell>
          <cell r="O36">
            <v>0.2</v>
          </cell>
          <cell r="Q36">
            <v>11033</v>
          </cell>
          <cell r="R36">
            <v>18629</v>
          </cell>
          <cell r="S36">
            <v>15936</v>
          </cell>
          <cell r="T36">
            <v>45598</v>
          </cell>
          <cell r="U36" t="str">
            <v>0301-0115</v>
          </cell>
        </row>
        <row r="37">
          <cell r="E37" t="str">
            <v>건설기계</v>
          </cell>
          <cell r="F37" t="str">
            <v>원</v>
          </cell>
          <cell r="G37">
            <v>63153</v>
          </cell>
          <cell r="H37">
            <v>63153000</v>
          </cell>
          <cell r="I37">
            <v>1898</v>
          </cell>
          <cell r="J37">
            <v>9.5</v>
          </cell>
          <cell r="L37">
            <v>0.35</v>
          </cell>
          <cell r="M37">
            <v>1</v>
          </cell>
          <cell r="N37">
            <v>0.5</v>
          </cell>
          <cell r="O37">
            <v>0.2</v>
          </cell>
          <cell r="Q37">
            <v>12938</v>
          </cell>
          <cell r="R37">
            <v>18629</v>
          </cell>
          <cell r="S37">
            <v>18187</v>
          </cell>
          <cell r="T37">
            <v>49754</v>
          </cell>
          <cell r="U37" t="str">
            <v>0301-0134</v>
          </cell>
        </row>
        <row r="38">
          <cell r="E38" t="str">
            <v>건설기계</v>
          </cell>
          <cell r="F38" t="str">
            <v>원</v>
          </cell>
          <cell r="G38">
            <v>81063</v>
          </cell>
          <cell r="H38">
            <v>81063000</v>
          </cell>
          <cell r="I38">
            <v>1898</v>
          </cell>
          <cell r="J38">
            <v>12.1</v>
          </cell>
          <cell r="L38">
            <v>0.35</v>
          </cell>
          <cell r="M38">
            <v>1</v>
          </cell>
          <cell r="N38">
            <v>0.5</v>
          </cell>
          <cell r="O38">
            <v>0.2</v>
          </cell>
          <cell r="Q38">
            <v>14288</v>
          </cell>
          <cell r="R38">
            <v>18629</v>
          </cell>
          <cell r="S38">
            <v>20331</v>
          </cell>
          <cell r="T38">
            <v>53248</v>
          </cell>
          <cell r="U38" t="str">
            <v>0301-0153</v>
          </cell>
        </row>
        <row r="39">
          <cell r="E39" t="str">
            <v>건설기계</v>
          </cell>
          <cell r="F39" t="str">
            <v>원</v>
          </cell>
          <cell r="G39">
            <v>89150</v>
          </cell>
          <cell r="H39">
            <v>89150000</v>
          </cell>
          <cell r="I39">
            <v>1898</v>
          </cell>
          <cell r="J39">
            <v>16.3</v>
          </cell>
          <cell r="L39">
            <v>0.35</v>
          </cell>
          <cell r="M39">
            <v>1</v>
          </cell>
          <cell r="N39">
            <v>0.5</v>
          </cell>
          <cell r="O39">
            <v>0.2</v>
          </cell>
          <cell r="Q39">
            <v>6191</v>
          </cell>
          <cell r="R39">
            <v>18629</v>
          </cell>
          <cell r="S39">
            <v>22300</v>
          </cell>
          <cell r="T39">
            <v>47120</v>
          </cell>
          <cell r="U39" t="str">
            <v>0301-0172</v>
          </cell>
        </row>
        <row r="40">
          <cell r="E40" t="str">
            <v>건설기계</v>
          </cell>
          <cell r="F40" t="str">
            <v>원</v>
          </cell>
          <cell r="G40">
            <v>111500</v>
          </cell>
          <cell r="H40">
            <v>111500000</v>
          </cell>
          <cell r="I40">
            <v>1898</v>
          </cell>
          <cell r="J40">
            <v>20.2</v>
          </cell>
          <cell r="L40">
            <v>0.73</v>
          </cell>
          <cell r="M40">
            <v>1</v>
          </cell>
          <cell r="N40">
            <v>0.5</v>
          </cell>
          <cell r="O40">
            <v>0.2</v>
          </cell>
          <cell r="Q40">
            <v>4170</v>
          </cell>
          <cell r="R40">
            <v>18629</v>
          </cell>
          <cell r="S40">
            <v>3058</v>
          </cell>
          <cell r="T40">
            <v>25857</v>
          </cell>
          <cell r="U40" t="str">
            <v>0302-0025</v>
          </cell>
        </row>
        <row r="41">
          <cell r="E41" t="str">
            <v>건설기계</v>
          </cell>
          <cell r="F41" t="str">
            <v>원</v>
          </cell>
          <cell r="G41">
            <v>124000</v>
          </cell>
          <cell r="H41">
            <v>124000000</v>
          </cell>
          <cell r="I41">
            <v>1898</v>
          </cell>
          <cell r="J41">
            <v>24.4</v>
          </cell>
          <cell r="L41">
            <v>0.73</v>
          </cell>
          <cell r="M41">
            <v>1</v>
          </cell>
          <cell r="N41">
            <v>0.5</v>
          </cell>
          <cell r="O41">
            <v>0.2</v>
          </cell>
          <cell r="Q41">
            <v>4374</v>
          </cell>
          <cell r="R41">
            <v>18629</v>
          </cell>
          <cell r="S41">
            <v>4646</v>
          </cell>
          <cell r="T41">
            <v>27649</v>
          </cell>
          <cell r="U41" t="str">
            <v>0302-0057</v>
          </cell>
        </row>
        <row r="42">
          <cell r="E42" t="str">
            <v>건설기계</v>
          </cell>
          <cell r="F42" t="str">
            <v>원</v>
          </cell>
          <cell r="G42">
            <v>243750</v>
          </cell>
          <cell r="H42">
            <v>243750000</v>
          </cell>
          <cell r="I42">
            <v>1898</v>
          </cell>
          <cell r="J42">
            <v>36.2</v>
          </cell>
          <cell r="L42">
            <v>0.73</v>
          </cell>
          <cell r="M42">
            <v>1</v>
          </cell>
          <cell r="N42">
            <v>0.5</v>
          </cell>
          <cell r="O42">
            <v>0.2</v>
          </cell>
          <cell r="Q42">
            <v>7731</v>
          </cell>
          <cell r="R42">
            <v>18629</v>
          </cell>
          <cell r="S42">
            <v>7068</v>
          </cell>
          <cell r="T42">
            <v>33428</v>
          </cell>
          <cell r="U42" t="str">
            <v>0302-0095</v>
          </cell>
        </row>
        <row r="43">
          <cell r="E43" t="str">
            <v>건설기계</v>
          </cell>
          <cell r="F43" t="str">
            <v>$</v>
          </cell>
          <cell r="G43">
            <v>65056</v>
          </cell>
          <cell r="H43">
            <v>73806000</v>
          </cell>
          <cell r="I43">
            <v>2148</v>
          </cell>
          <cell r="J43">
            <v>18.6</v>
          </cell>
          <cell r="L43">
            <v>0.73</v>
          </cell>
          <cell r="M43">
            <v>1</v>
          </cell>
          <cell r="N43">
            <v>0.5</v>
          </cell>
          <cell r="O43">
            <v>0.2</v>
          </cell>
          <cell r="Q43">
            <v>9663</v>
          </cell>
          <cell r="R43">
            <v>18629</v>
          </cell>
          <cell r="S43">
            <v>11986</v>
          </cell>
          <cell r="T43">
            <v>40278</v>
          </cell>
          <cell r="U43" t="str">
            <v>0302-0134</v>
          </cell>
        </row>
        <row r="44">
          <cell r="E44" t="str">
            <v>건설기계</v>
          </cell>
          <cell r="F44" t="str">
            <v>$</v>
          </cell>
          <cell r="G44">
            <v>121021</v>
          </cell>
          <cell r="H44">
            <v>137298000</v>
          </cell>
          <cell r="I44">
            <v>2148</v>
          </cell>
          <cell r="J44">
            <v>39.6</v>
          </cell>
          <cell r="L44">
            <v>0.73</v>
          </cell>
          <cell r="M44">
            <v>1</v>
          </cell>
          <cell r="N44">
            <v>0.5</v>
          </cell>
          <cell r="O44">
            <v>0.2</v>
          </cell>
          <cell r="Q44">
            <v>12308</v>
          </cell>
          <cell r="R44">
            <v>18629</v>
          </cell>
          <cell r="S44">
            <v>15385</v>
          </cell>
          <cell r="T44">
            <v>46322</v>
          </cell>
          <cell r="U44" t="str">
            <v>0302-0172</v>
          </cell>
        </row>
        <row r="45">
          <cell r="E45" t="str">
            <v>건설기계</v>
          </cell>
          <cell r="F45" t="str">
            <v>$</v>
          </cell>
          <cell r="G45">
            <v>160192</v>
          </cell>
          <cell r="H45">
            <v>181737000</v>
          </cell>
          <cell r="I45">
            <v>2148</v>
          </cell>
          <cell r="J45">
            <v>51</v>
          </cell>
          <cell r="L45">
            <v>0.73</v>
          </cell>
          <cell r="M45">
            <v>1</v>
          </cell>
          <cell r="N45">
            <v>0.5</v>
          </cell>
          <cell r="O45">
            <v>0.2</v>
          </cell>
          <cell r="Q45">
            <v>16581</v>
          </cell>
          <cell r="R45">
            <v>18629</v>
          </cell>
          <cell r="S45">
            <v>16920</v>
          </cell>
          <cell r="T45">
            <v>52130</v>
          </cell>
          <cell r="U45" t="str">
            <v>0302-0229</v>
          </cell>
        </row>
        <row r="46">
          <cell r="E46" t="str">
            <v>건설기계</v>
          </cell>
          <cell r="F46" t="str">
            <v>$</v>
          </cell>
          <cell r="G46">
            <v>202693</v>
          </cell>
          <cell r="H46">
            <v>229955000</v>
          </cell>
          <cell r="I46">
            <v>2148</v>
          </cell>
          <cell r="J46">
            <v>60</v>
          </cell>
          <cell r="L46">
            <v>0.73</v>
          </cell>
          <cell r="M46">
            <v>1</v>
          </cell>
          <cell r="N46">
            <v>0.5</v>
          </cell>
          <cell r="O46">
            <v>0.2</v>
          </cell>
          <cell r="Q46">
            <v>20548</v>
          </cell>
          <cell r="R46">
            <v>18629</v>
          </cell>
          <cell r="S46">
            <v>21162</v>
          </cell>
          <cell r="T46">
            <v>60339</v>
          </cell>
          <cell r="U46" t="str">
            <v>0302-0287</v>
          </cell>
        </row>
        <row r="47">
          <cell r="E47" t="str">
            <v>건설기계</v>
          </cell>
          <cell r="F47" t="str">
            <v>$</v>
          </cell>
          <cell r="G47">
            <v>21196</v>
          </cell>
          <cell r="H47">
            <v>24046000</v>
          </cell>
          <cell r="I47">
            <v>1698</v>
          </cell>
          <cell r="J47">
            <v>24.4</v>
          </cell>
          <cell r="L47">
            <v>0.73</v>
          </cell>
          <cell r="M47">
            <v>1</v>
          </cell>
          <cell r="N47">
            <v>0.5</v>
          </cell>
          <cell r="O47">
            <v>0.2</v>
          </cell>
          <cell r="Q47">
            <v>24820</v>
          </cell>
          <cell r="R47">
            <v>18629</v>
          </cell>
          <cell r="S47">
            <v>23535</v>
          </cell>
          <cell r="T47">
            <v>66984</v>
          </cell>
          <cell r="U47" t="str">
            <v>0302-0350</v>
          </cell>
        </row>
        <row r="48">
          <cell r="E48" t="str">
            <v>건설기계</v>
          </cell>
          <cell r="F48" t="str">
            <v>$</v>
          </cell>
          <cell r="G48">
            <v>27588</v>
          </cell>
          <cell r="H48">
            <v>31298000</v>
          </cell>
          <cell r="I48">
            <v>1698</v>
          </cell>
          <cell r="J48">
            <v>36.2</v>
          </cell>
          <cell r="L48">
            <v>0.73</v>
          </cell>
          <cell r="M48">
            <v>1</v>
          </cell>
          <cell r="N48">
            <v>0.5</v>
          </cell>
          <cell r="O48">
            <v>0.2</v>
          </cell>
          <cell r="Q48">
            <v>36824</v>
          </cell>
          <cell r="R48">
            <v>18629</v>
          </cell>
          <cell r="S48">
            <v>46263</v>
          </cell>
          <cell r="T48">
            <v>101716</v>
          </cell>
          <cell r="U48" t="str">
            <v>0302-0500</v>
          </cell>
        </row>
        <row r="49">
          <cell r="E49" t="str">
            <v>건설기계</v>
          </cell>
          <cell r="F49" t="str">
            <v>$</v>
          </cell>
          <cell r="G49">
            <v>36945</v>
          </cell>
          <cell r="H49">
            <v>41914000</v>
          </cell>
          <cell r="I49">
            <v>1698</v>
          </cell>
          <cell r="J49">
            <v>18.6</v>
          </cell>
          <cell r="L49">
            <v>0.36</v>
          </cell>
          <cell r="M49">
            <v>1</v>
          </cell>
          <cell r="N49">
            <v>0.5</v>
          </cell>
          <cell r="O49">
            <v>0.2</v>
          </cell>
          <cell r="Q49">
            <v>14874</v>
          </cell>
          <cell r="R49">
            <v>18629</v>
          </cell>
          <cell r="S49">
            <v>17603</v>
          </cell>
          <cell r="T49">
            <v>51106</v>
          </cell>
          <cell r="U49" t="str">
            <v>0406-0054</v>
          </cell>
        </row>
        <row r="50">
          <cell r="E50" t="str">
            <v>건설기계</v>
          </cell>
          <cell r="F50" t="str">
            <v>$</v>
          </cell>
          <cell r="G50">
            <v>51336</v>
          </cell>
          <cell r="H50">
            <v>58240000</v>
          </cell>
          <cell r="I50">
            <v>1698</v>
          </cell>
          <cell r="J50">
            <v>39.6</v>
          </cell>
          <cell r="L50">
            <v>0.36</v>
          </cell>
          <cell r="M50">
            <v>1</v>
          </cell>
          <cell r="N50">
            <v>0.5</v>
          </cell>
          <cell r="O50">
            <v>0.2</v>
          </cell>
          <cell r="Q50">
            <v>31667</v>
          </cell>
          <cell r="R50">
            <v>18629</v>
          </cell>
          <cell r="S50">
            <v>32746</v>
          </cell>
          <cell r="T50">
            <v>83042</v>
          </cell>
          <cell r="U50" t="str">
            <v>0406-0115</v>
          </cell>
        </row>
        <row r="51">
          <cell r="E51" t="str">
            <v>건설기계</v>
          </cell>
          <cell r="F51" t="str">
            <v>$</v>
          </cell>
          <cell r="G51">
            <v>72926</v>
          </cell>
          <cell r="H51">
            <v>82734000</v>
          </cell>
          <cell r="I51">
            <v>1698</v>
          </cell>
          <cell r="J51">
            <v>51</v>
          </cell>
          <cell r="L51">
            <v>0.36</v>
          </cell>
          <cell r="M51">
            <v>1</v>
          </cell>
          <cell r="N51">
            <v>0.5</v>
          </cell>
          <cell r="O51">
            <v>0.2</v>
          </cell>
          <cell r="Q51">
            <v>40783</v>
          </cell>
          <cell r="R51">
            <v>18629</v>
          </cell>
          <cell r="S51">
            <v>43345</v>
          </cell>
          <cell r="T51">
            <v>102757</v>
          </cell>
          <cell r="U51" t="str">
            <v>0406-0161</v>
          </cell>
        </row>
        <row r="52">
          <cell r="E52" t="str">
            <v>건설기계</v>
          </cell>
          <cell r="F52" t="str">
            <v>원</v>
          </cell>
          <cell r="G52">
            <v>112000</v>
          </cell>
          <cell r="H52">
            <v>112000000</v>
          </cell>
          <cell r="I52">
            <v>1730</v>
          </cell>
          <cell r="J52">
            <v>15.4</v>
          </cell>
          <cell r="L52">
            <v>0.36</v>
          </cell>
          <cell r="M52">
            <v>1</v>
          </cell>
          <cell r="N52">
            <v>0.5</v>
          </cell>
          <cell r="O52">
            <v>0.2</v>
          </cell>
          <cell r="Q52">
            <v>47980</v>
          </cell>
          <cell r="R52">
            <v>18629</v>
          </cell>
          <cell r="S52">
            <v>54845</v>
          </cell>
          <cell r="T52">
            <v>121454</v>
          </cell>
          <cell r="U52" t="str">
            <v>0406-0206</v>
          </cell>
        </row>
        <row r="53">
          <cell r="E53" t="str">
            <v>운반기계</v>
          </cell>
          <cell r="F53" t="str">
            <v>원</v>
          </cell>
          <cell r="G53">
            <v>13120</v>
          </cell>
          <cell r="H53">
            <v>13120000</v>
          </cell>
          <cell r="I53">
            <v>3590</v>
          </cell>
          <cell r="J53">
            <v>3.8</v>
          </cell>
          <cell r="L53">
            <v>0.44</v>
          </cell>
          <cell r="M53">
            <v>1</v>
          </cell>
          <cell r="Q53">
            <v>0</v>
          </cell>
          <cell r="R53">
            <v>0</v>
          </cell>
          <cell r="S53">
            <v>4533</v>
          </cell>
          <cell r="T53">
            <v>4533</v>
          </cell>
          <cell r="U53" t="str">
            <v>0407-0054</v>
          </cell>
        </row>
        <row r="54">
          <cell r="E54" t="str">
            <v>운반기계</v>
          </cell>
          <cell r="F54" t="str">
            <v>원</v>
          </cell>
          <cell r="G54">
            <v>15317</v>
          </cell>
          <cell r="H54">
            <v>15317000</v>
          </cell>
          <cell r="I54">
            <v>3590</v>
          </cell>
          <cell r="J54">
            <v>6.7</v>
          </cell>
          <cell r="L54">
            <v>0.44</v>
          </cell>
          <cell r="M54">
            <v>1</v>
          </cell>
          <cell r="Q54">
            <v>0</v>
          </cell>
          <cell r="R54">
            <v>0</v>
          </cell>
          <cell r="S54">
            <v>5900</v>
          </cell>
          <cell r="T54">
            <v>5900</v>
          </cell>
          <cell r="U54" t="str">
            <v>0407-0092</v>
          </cell>
        </row>
        <row r="55">
          <cell r="E55" t="str">
            <v>운반기계</v>
          </cell>
          <cell r="F55" t="str">
            <v>원</v>
          </cell>
          <cell r="G55">
            <v>16737</v>
          </cell>
          <cell r="H55">
            <v>16737000</v>
          </cell>
          <cell r="I55">
            <v>3590</v>
          </cell>
          <cell r="J55">
            <v>10.7</v>
          </cell>
          <cell r="L55">
            <v>0.44</v>
          </cell>
          <cell r="M55">
            <v>1</v>
          </cell>
          <cell r="Q55">
            <v>0</v>
          </cell>
          <cell r="R55">
            <v>0</v>
          </cell>
          <cell r="S55">
            <v>7902</v>
          </cell>
          <cell r="T55">
            <v>7902</v>
          </cell>
          <cell r="U55" t="str">
            <v>0407-0107</v>
          </cell>
        </row>
        <row r="56">
          <cell r="E56" t="str">
            <v>운반기계</v>
          </cell>
          <cell r="F56" t="str">
            <v>원</v>
          </cell>
          <cell r="G56">
            <v>22317</v>
          </cell>
          <cell r="H56">
            <v>22317000</v>
          </cell>
          <cell r="I56">
            <v>3389</v>
          </cell>
          <cell r="J56">
            <v>12.4</v>
          </cell>
          <cell r="L56">
            <v>0.44</v>
          </cell>
          <cell r="M56">
            <v>1</v>
          </cell>
          <cell r="Q56">
            <v>0</v>
          </cell>
          <cell r="R56">
            <v>0</v>
          </cell>
          <cell r="S56">
            <v>10980</v>
          </cell>
          <cell r="T56">
            <v>10980</v>
          </cell>
          <cell r="U56" t="str">
            <v>0407-0161</v>
          </cell>
        </row>
        <row r="57">
          <cell r="E57" t="str">
            <v>운반기계</v>
          </cell>
          <cell r="F57" t="str">
            <v>원</v>
          </cell>
          <cell r="G57">
            <v>31531</v>
          </cell>
          <cell r="H57">
            <v>31531000</v>
          </cell>
          <cell r="I57">
            <v>2664</v>
          </cell>
          <cell r="J57">
            <v>18.8</v>
          </cell>
          <cell r="L57">
            <v>0.44</v>
          </cell>
          <cell r="M57">
            <v>1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15598</v>
          </cell>
          <cell r="T57">
            <v>15598</v>
          </cell>
          <cell r="U57" t="str">
            <v>0407-0206</v>
          </cell>
        </row>
        <row r="58">
          <cell r="E58" t="str">
            <v>건설기계</v>
          </cell>
          <cell r="F58" t="str">
            <v>원</v>
          </cell>
          <cell r="G58">
            <v>51583</v>
          </cell>
          <cell r="H58">
            <v>51583000</v>
          </cell>
          <cell r="I58">
            <v>2664</v>
          </cell>
          <cell r="J58">
            <v>21.1</v>
          </cell>
          <cell r="L58">
            <v>0.66</v>
          </cell>
          <cell r="M58">
            <v>1</v>
          </cell>
          <cell r="N58">
            <v>0.5</v>
          </cell>
          <cell r="O58">
            <v>0.2</v>
          </cell>
          <cell r="Q58">
            <v>15031</v>
          </cell>
          <cell r="R58">
            <v>18629</v>
          </cell>
          <cell r="S58">
            <v>19376</v>
          </cell>
          <cell r="T58">
            <v>53036</v>
          </cell>
          <cell r="U58" t="str">
            <v>0501-0036</v>
          </cell>
        </row>
        <row r="59">
          <cell r="E59" t="str">
            <v>건설기계</v>
          </cell>
          <cell r="F59" t="str">
            <v>원</v>
          </cell>
          <cell r="G59">
            <v>76000</v>
          </cell>
          <cell r="H59">
            <v>76000000</v>
          </cell>
          <cell r="I59">
            <v>2108</v>
          </cell>
          <cell r="J59">
            <v>23.2</v>
          </cell>
          <cell r="L59">
            <v>1.89</v>
          </cell>
          <cell r="M59">
            <v>1</v>
          </cell>
          <cell r="N59">
            <v>0.5</v>
          </cell>
          <cell r="O59">
            <v>0.2</v>
          </cell>
          <cell r="Q59">
            <v>26169</v>
          </cell>
          <cell r="R59">
            <v>18629</v>
          </cell>
          <cell r="S59">
            <v>19376</v>
          </cell>
          <cell r="T59">
            <v>64174</v>
          </cell>
          <cell r="U59" t="str">
            <v>0502-0036</v>
          </cell>
        </row>
        <row r="60">
          <cell r="E60" t="str">
            <v>건설기계</v>
          </cell>
          <cell r="F60" t="str">
            <v>$</v>
          </cell>
          <cell r="G60">
            <v>125970</v>
          </cell>
          <cell r="H60">
            <v>142912000</v>
          </cell>
          <cell r="I60">
            <v>2108</v>
          </cell>
          <cell r="J60">
            <v>33.8</v>
          </cell>
          <cell r="L60">
            <v>0.44</v>
          </cell>
          <cell r="M60">
            <v>1</v>
          </cell>
          <cell r="Q60">
            <v>3217</v>
          </cell>
          <cell r="R60">
            <v>11263</v>
          </cell>
          <cell r="S60">
            <v>4710</v>
          </cell>
          <cell r="T60">
            <v>19190</v>
          </cell>
          <cell r="U60" t="str">
            <v>0602-0025</v>
          </cell>
        </row>
        <row r="61">
          <cell r="E61" t="str">
            <v>건설기계</v>
          </cell>
          <cell r="F61" t="str">
            <v>$</v>
          </cell>
          <cell r="G61">
            <v>31223</v>
          </cell>
          <cell r="H61">
            <v>35422000</v>
          </cell>
          <cell r="I61">
            <v>2111</v>
          </cell>
          <cell r="J61">
            <v>8.4</v>
          </cell>
          <cell r="L61">
            <v>0.44</v>
          </cell>
          <cell r="M61">
            <v>1</v>
          </cell>
          <cell r="O61">
            <v>0.2</v>
          </cell>
          <cell r="Q61">
            <v>5673</v>
          </cell>
          <cell r="R61">
            <v>11263</v>
          </cell>
          <cell r="S61">
            <v>5498</v>
          </cell>
          <cell r="T61">
            <v>22434</v>
          </cell>
          <cell r="U61" t="str">
            <v>0602-0045</v>
          </cell>
        </row>
        <row r="62">
          <cell r="E62" t="str">
            <v>건설기계</v>
          </cell>
          <cell r="F62" t="str">
            <v>$</v>
          </cell>
          <cell r="G62">
            <v>38982</v>
          </cell>
          <cell r="H62">
            <v>44225000</v>
          </cell>
          <cell r="I62">
            <v>2111</v>
          </cell>
          <cell r="J62">
            <v>10.2</v>
          </cell>
          <cell r="L62">
            <v>0.44</v>
          </cell>
          <cell r="M62">
            <v>1</v>
          </cell>
          <cell r="O62">
            <v>0.2</v>
          </cell>
          <cell r="Q62">
            <v>9059</v>
          </cell>
          <cell r="R62">
            <v>11263</v>
          </cell>
          <cell r="S62">
            <v>6008</v>
          </cell>
          <cell r="T62">
            <v>26330</v>
          </cell>
          <cell r="U62" t="str">
            <v>0602-0060</v>
          </cell>
        </row>
        <row r="63">
          <cell r="E63" t="str">
            <v>건설기계</v>
          </cell>
          <cell r="F63" t="str">
            <v>$</v>
          </cell>
          <cell r="G63">
            <v>43722</v>
          </cell>
          <cell r="H63">
            <v>49602000</v>
          </cell>
          <cell r="I63">
            <v>2111</v>
          </cell>
          <cell r="J63">
            <v>12</v>
          </cell>
          <cell r="L63">
            <v>0.44</v>
          </cell>
          <cell r="M63">
            <v>1</v>
          </cell>
          <cell r="O63">
            <v>0.2</v>
          </cell>
          <cell r="Q63">
            <v>10499</v>
          </cell>
          <cell r="R63">
            <v>11263</v>
          </cell>
          <cell r="S63">
            <v>7563</v>
          </cell>
          <cell r="T63">
            <v>29325</v>
          </cell>
          <cell r="U63" t="str">
            <v>0602-0080</v>
          </cell>
        </row>
        <row r="64">
          <cell r="E64" t="str">
            <v>건설기계</v>
          </cell>
          <cell r="F64" t="str">
            <v>$</v>
          </cell>
          <cell r="G64">
            <v>25973</v>
          </cell>
          <cell r="H64">
            <v>29466000</v>
          </cell>
          <cell r="I64">
            <v>2155</v>
          </cell>
          <cell r="J64">
            <v>5.5</v>
          </cell>
          <cell r="L64">
            <v>0.44</v>
          </cell>
          <cell r="M64">
            <v>1</v>
          </cell>
          <cell r="N64">
            <v>0</v>
          </cell>
          <cell r="O64">
            <v>0.2</v>
          </cell>
          <cell r="P64">
            <v>0</v>
          </cell>
          <cell r="Q64">
            <v>3213</v>
          </cell>
          <cell r="R64">
            <v>14423</v>
          </cell>
          <cell r="S64">
            <v>6349</v>
          </cell>
          <cell r="T64">
            <v>23985</v>
          </cell>
          <cell r="U64" t="str">
            <v>1206-0008</v>
          </cell>
        </row>
        <row r="65">
          <cell r="E65" t="str">
            <v>건설기계</v>
          </cell>
          <cell r="F65" t="str">
            <v>$</v>
          </cell>
          <cell r="G65">
            <v>31335</v>
          </cell>
          <cell r="H65">
            <v>35549000</v>
          </cell>
          <cell r="I65">
            <v>2155</v>
          </cell>
          <cell r="J65">
            <v>7.5</v>
          </cell>
          <cell r="L65">
            <v>0.44</v>
          </cell>
          <cell r="M65">
            <v>1</v>
          </cell>
          <cell r="O65">
            <v>0.2</v>
          </cell>
          <cell r="Q65">
            <v>17865</v>
          </cell>
          <cell r="R65">
            <v>11509</v>
          </cell>
          <cell r="S65">
            <v>13741</v>
          </cell>
          <cell r="T65">
            <v>43115</v>
          </cell>
          <cell r="U65" t="str">
            <v>0602-0150</v>
          </cell>
        </row>
        <row r="66">
          <cell r="E66" t="str">
            <v>건설기계</v>
          </cell>
          <cell r="F66" t="str">
            <v>$</v>
          </cell>
          <cell r="G66">
            <v>36137</v>
          </cell>
          <cell r="H66">
            <v>40997000</v>
          </cell>
          <cell r="I66">
            <v>2155</v>
          </cell>
          <cell r="J66">
            <v>9.2</v>
          </cell>
          <cell r="L66">
            <v>0.73</v>
          </cell>
          <cell r="M66">
            <v>1</v>
          </cell>
          <cell r="O66">
            <v>0.2</v>
          </cell>
          <cell r="Q66">
            <v>23599</v>
          </cell>
          <cell r="R66">
            <v>11509</v>
          </cell>
          <cell r="S66">
            <v>16020</v>
          </cell>
          <cell r="T66">
            <v>51128</v>
          </cell>
          <cell r="U66" t="str">
            <v>0602-0200</v>
          </cell>
        </row>
        <row r="67">
          <cell r="E67" t="str">
            <v>건설기계</v>
          </cell>
          <cell r="F67" t="str">
            <v>$</v>
          </cell>
          <cell r="G67">
            <v>6667</v>
          </cell>
          <cell r="H67">
            <v>7563000</v>
          </cell>
          <cell r="I67">
            <v>2472</v>
          </cell>
          <cell r="J67">
            <v>2.7</v>
          </cell>
          <cell r="L67">
            <v>0.73</v>
          </cell>
          <cell r="M67">
            <v>1</v>
          </cell>
          <cell r="O67">
            <v>0.2</v>
          </cell>
          <cell r="Q67">
            <v>34382</v>
          </cell>
          <cell r="R67">
            <v>11509</v>
          </cell>
          <cell r="S67">
            <v>33450</v>
          </cell>
          <cell r="T67">
            <v>79341</v>
          </cell>
          <cell r="U67" t="str">
            <v>0602-0320</v>
          </cell>
        </row>
        <row r="68">
          <cell r="E68" t="str">
            <v>건설기계</v>
          </cell>
          <cell r="F68" t="str">
            <v>$</v>
          </cell>
          <cell r="G68">
            <v>12029</v>
          </cell>
          <cell r="H68">
            <v>13646000</v>
          </cell>
          <cell r="I68">
            <v>2472</v>
          </cell>
          <cell r="J68">
            <v>4.5</v>
          </cell>
          <cell r="L68">
            <v>0.2</v>
          </cell>
          <cell r="M68">
            <v>1</v>
          </cell>
          <cell r="O68">
            <v>0.2</v>
          </cell>
          <cell r="Q68">
            <v>5927</v>
          </cell>
          <cell r="R68">
            <v>14141</v>
          </cell>
          <cell r="S68">
            <v>8302</v>
          </cell>
          <cell r="T68">
            <v>28370</v>
          </cell>
          <cell r="U68" t="str">
            <v>1106-0010</v>
          </cell>
        </row>
        <row r="69">
          <cell r="E69" t="str">
            <v>건설기계</v>
          </cell>
          <cell r="F69" t="str">
            <v>$</v>
          </cell>
          <cell r="G69">
            <v>25700</v>
          </cell>
          <cell r="H69">
            <v>29156000</v>
          </cell>
          <cell r="I69">
            <v>2472</v>
          </cell>
          <cell r="J69">
            <v>9</v>
          </cell>
          <cell r="L69">
            <v>0.2</v>
          </cell>
          <cell r="M69">
            <v>1</v>
          </cell>
          <cell r="O69">
            <v>0.2</v>
          </cell>
          <cell r="Q69">
            <v>7197</v>
          </cell>
          <cell r="R69">
            <v>14141</v>
          </cell>
          <cell r="S69">
            <v>10366</v>
          </cell>
          <cell r="T69">
            <v>31704</v>
          </cell>
          <cell r="U69" t="str">
            <v>1106-0012</v>
          </cell>
        </row>
        <row r="70">
          <cell r="E70" t="str">
            <v>건설기계</v>
          </cell>
          <cell r="F70" t="str">
            <v>$</v>
          </cell>
          <cell r="G70">
            <v>41211</v>
          </cell>
          <cell r="H70">
            <v>46753000</v>
          </cell>
          <cell r="I70">
            <v>2472</v>
          </cell>
          <cell r="J70">
            <v>11.2</v>
          </cell>
          <cell r="L70">
            <v>0.2</v>
          </cell>
          <cell r="M70">
            <v>1</v>
          </cell>
          <cell r="O70">
            <v>0.2</v>
          </cell>
          <cell r="Q70">
            <v>8467</v>
          </cell>
          <cell r="R70">
            <v>14141</v>
          </cell>
          <cell r="S70">
            <v>11626</v>
          </cell>
          <cell r="T70">
            <v>34234</v>
          </cell>
          <cell r="U70" t="str">
            <v>1106-0015</v>
          </cell>
        </row>
        <row r="71">
          <cell r="E71" t="str">
            <v>건설기계</v>
          </cell>
          <cell r="F71" t="str">
            <v>$</v>
          </cell>
          <cell r="G71">
            <v>48527</v>
          </cell>
          <cell r="H71">
            <v>55053000</v>
          </cell>
          <cell r="I71">
            <v>2472</v>
          </cell>
          <cell r="J71">
            <v>12.3</v>
          </cell>
          <cell r="L71">
            <v>0.2</v>
          </cell>
          <cell r="M71">
            <v>1</v>
          </cell>
          <cell r="O71">
            <v>0.2</v>
          </cell>
          <cell r="Q71">
            <v>3880</v>
          </cell>
          <cell r="R71">
            <v>14141</v>
          </cell>
          <cell r="S71">
            <v>7050</v>
          </cell>
          <cell r="T71">
            <v>25071</v>
          </cell>
          <cell r="U71" t="str">
            <v>1206-0008</v>
          </cell>
        </row>
        <row r="72">
          <cell r="E72" t="str">
            <v>건설기계</v>
          </cell>
          <cell r="F72" t="str">
            <v>$</v>
          </cell>
          <cell r="G72">
            <v>51403</v>
          </cell>
          <cell r="H72">
            <v>58316000</v>
          </cell>
          <cell r="I72">
            <v>2472</v>
          </cell>
          <cell r="J72">
            <v>12.3</v>
          </cell>
          <cell r="L72">
            <v>0.2</v>
          </cell>
          <cell r="M72">
            <v>1</v>
          </cell>
          <cell r="O72">
            <v>0.2</v>
          </cell>
          <cell r="Q72">
            <v>5292</v>
          </cell>
          <cell r="R72">
            <v>14141</v>
          </cell>
          <cell r="S72">
            <v>8506</v>
          </cell>
          <cell r="T72">
            <v>27939</v>
          </cell>
          <cell r="U72" t="str">
            <v>1206-0010</v>
          </cell>
        </row>
        <row r="73">
          <cell r="E73" t="str">
            <v>건설기계</v>
          </cell>
          <cell r="F73" t="str">
            <v>$</v>
          </cell>
          <cell r="G73">
            <v>85857</v>
          </cell>
          <cell r="H73">
            <v>97404000</v>
          </cell>
          <cell r="I73">
            <v>2472</v>
          </cell>
          <cell r="J73">
            <v>18.5</v>
          </cell>
          <cell r="L73">
            <v>0.2</v>
          </cell>
          <cell r="M73">
            <v>1</v>
          </cell>
          <cell r="O73">
            <v>0.2</v>
          </cell>
          <cell r="Q73">
            <v>6491</v>
          </cell>
          <cell r="R73">
            <v>14141</v>
          </cell>
          <cell r="S73">
            <v>9809</v>
          </cell>
          <cell r="T73">
            <v>30441</v>
          </cell>
          <cell r="U73" t="str">
            <v>1206-0014</v>
          </cell>
        </row>
        <row r="74">
          <cell r="E74" t="str">
            <v>건설기계</v>
          </cell>
          <cell r="F74" t="str">
            <v>원</v>
          </cell>
          <cell r="G74">
            <v>4500</v>
          </cell>
          <cell r="H74">
            <v>4500000</v>
          </cell>
          <cell r="I74">
            <v>3708</v>
          </cell>
          <cell r="J74">
            <v>1.8</v>
          </cell>
          <cell r="L74">
            <v>0.08</v>
          </cell>
          <cell r="M74">
            <v>1</v>
          </cell>
          <cell r="O74">
            <v>0.2</v>
          </cell>
          <cell r="Q74">
            <v>1714</v>
          </cell>
          <cell r="R74">
            <v>14141</v>
          </cell>
          <cell r="S74">
            <v>2075</v>
          </cell>
          <cell r="T74">
            <v>17930</v>
          </cell>
          <cell r="U74" t="str">
            <v>1209-0001</v>
          </cell>
        </row>
        <row r="75">
          <cell r="E75" t="str">
            <v>건설기계</v>
          </cell>
          <cell r="F75" t="str">
            <v>원</v>
          </cell>
          <cell r="G75">
            <v>12096</v>
          </cell>
          <cell r="H75">
            <v>12096000</v>
          </cell>
          <cell r="I75">
            <v>3708</v>
          </cell>
          <cell r="J75">
            <v>1.9</v>
          </cell>
          <cell r="L75">
            <v>0.08</v>
          </cell>
          <cell r="M75">
            <v>1</v>
          </cell>
          <cell r="O75">
            <v>0.2</v>
          </cell>
          <cell r="Q75">
            <v>2857</v>
          </cell>
          <cell r="R75">
            <v>14141</v>
          </cell>
          <cell r="S75">
            <v>3745</v>
          </cell>
          <cell r="T75">
            <v>20743</v>
          </cell>
          <cell r="U75" t="str">
            <v>1209-0002</v>
          </cell>
        </row>
        <row r="76">
          <cell r="E76" t="str">
            <v>건설기계</v>
          </cell>
          <cell r="F76" t="str">
            <v>원</v>
          </cell>
          <cell r="G76">
            <v>14153</v>
          </cell>
          <cell r="H76">
            <v>14153000</v>
          </cell>
          <cell r="I76">
            <v>3708</v>
          </cell>
          <cell r="J76">
            <v>2.6</v>
          </cell>
          <cell r="L76">
            <v>0.08</v>
          </cell>
          <cell r="M76">
            <v>1</v>
          </cell>
          <cell r="O76">
            <v>0.2</v>
          </cell>
          <cell r="Q76">
            <v>5715</v>
          </cell>
          <cell r="R76">
            <v>14141</v>
          </cell>
          <cell r="S76">
            <v>8002</v>
          </cell>
          <cell r="T76">
            <v>27858</v>
          </cell>
          <cell r="U76" t="str">
            <v>1209-0004</v>
          </cell>
        </row>
        <row r="77">
          <cell r="E77" t="str">
            <v>건설기계</v>
          </cell>
          <cell r="F77" t="str">
            <v>$</v>
          </cell>
          <cell r="G77">
            <v>42000</v>
          </cell>
          <cell r="H77">
            <v>47649000</v>
          </cell>
          <cell r="I77">
            <v>3708</v>
          </cell>
          <cell r="J77">
            <v>9.4</v>
          </cell>
          <cell r="L77">
            <v>0.08</v>
          </cell>
          <cell r="M77">
            <v>1</v>
          </cell>
          <cell r="O77">
            <v>0.2</v>
          </cell>
          <cell r="Q77">
            <v>7112</v>
          </cell>
          <cell r="R77">
            <v>14141</v>
          </cell>
          <cell r="S77">
            <v>12832</v>
          </cell>
          <cell r="T77">
            <v>34085</v>
          </cell>
          <cell r="U77" t="str">
            <v>1209-0006</v>
          </cell>
        </row>
        <row r="78">
          <cell r="E78" t="str">
            <v>건설기계</v>
          </cell>
          <cell r="F78" t="str">
            <v>$</v>
          </cell>
          <cell r="G78">
            <v>53900</v>
          </cell>
          <cell r="H78">
            <v>61149000</v>
          </cell>
          <cell r="I78">
            <v>3708</v>
          </cell>
          <cell r="J78">
            <v>11.7</v>
          </cell>
          <cell r="L78">
            <v>0.08</v>
          </cell>
          <cell r="M78">
            <v>1</v>
          </cell>
          <cell r="O78">
            <v>0.2</v>
          </cell>
          <cell r="Q78">
            <v>7810</v>
          </cell>
          <cell r="R78">
            <v>14141</v>
          </cell>
          <cell r="S78">
            <v>15111</v>
          </cell>
          <cell r="T78">
            <v>37062</v>
          </cell>
          <cell r="U78" t="str">
            <v>1209-0007</v>
          </cell>
        </row>
        <row r="79">
          <cell r="E79" t="str">
            <v>건설기계</v>
          </cell>
          <cell r="F79" t="str">
            <v>$</v>
          </cell>
          <cell r="G79">
            <v>9476</v>
          </cell>
          <cell r="H79">
            <v>10750000</v>
          </cell>
          <cell r="I79">
            <v>2433</v>
          </cell>
          <cell r="J79">
            <v>12.3</v>
          </cell>
          <cell r="L79">
            <v>0.08</v>
          </cell>
          <cell r="M79">
            <v>1</v>
          </cell>
          <cell r="O79">
            <v>0.2</v>
          </cell>
          <cell r="Q79">
            <v>7810</v>
          </cell>
          <cell r="R79">
            <v>14141</v>
          </cell>
          <cell r="S79">
            <v>16006</v>
          </cell>
          <cell r="T79">
            <v>37957</v>
          </cell>
          <cell r="U79" t="str">
            <v>1209-0008</v>
          </cell>
        </row>
        <row r="80">
          <cell r="E80" t="str">
            <v>건설기계</v>
          </cell>
          <cell r="F80" t="str">
            <v>$</v>
          </cell>
          <cell r="G80">
            <v>10967</v>
          </cell>
          <cell r="H80">
            <v>12442000</v>
          </cell>
          <cell r="I80">
            <v>2433</v>
          </cell>
          <cell r="J80">
            <v>18.5</v>
          </cell>
          <cell r="L80">
            <v>0.08</v>
          </cell>
          <cell r="M80">
            <v>1</v>
          </cell>
          <cell r="O80">
            <v>0.2</v>
          </cell>
          <cell r="Q80">
            <v>11748</v>
          </cell>
          <cell r="R80">
            <v>14141</v>
          </cell>
          <cell r="S80">
            <v>26735</v>
          </cell>
          <cell r="T80">
            <v>52624</v>
          </cell>
          <cell r="U80" t="str">
            <v>1209-0013</v>
          </cell>
        </row>
        <row r="81">
          <cell r="E81" t="str">
            <v>건설기계</v>
          </cell>
          <cell r="F81" t="str">
            <v>$</v>
          </cell>
          <cell r="G81">
            <v>19483</v>
          </cell>
          <cell r="H81">
            <v>22103000</v>
          </cell>
          <cell r="I81">
            <v>2433</v>
          </cell>
          <cell r="J81">
            <v>1.8</v>
          </cell>
          <cell r="L81">
            <v>0.2</v>
          </cell>
          <cell r="M81">
            <v>1</v>
          </cell>
          <cell r="Q81">
            <v>1270</v>
          </cell>
          <cell r="R81">
            <v>11509</v>
          </cell>
          <cell r="S81">
            <v>1668</v>
          </cell>
          <cell r="T81">
            <v>14447</v>
          </cell>
          <cell r="U81" t="str">
            <v>1305-0007</v>
          </cell>
        </row>
        <row r="82">
          <cell r="E82" t="str">
            <v>건설기계</v>
          </cell>
          <cell r="F82" t="str">
            <v>$</v>
          </cell>
          <cell r="G82">
            <v>20648</v>
          </cell>
          <cell r="H82">
            <v>23425000</v>
          </cell>
          <cell r="I82">
            <v>2433</v>
          </cell>
          <cell r="J82">
            <v>1.9</v>
          </cell>
          <cell r="L82">
            <v>0.2</v>
          </cell>
          <cell r="M82">
            <v>1</v>
          </cell>
          <cell r="Q82">
            <v>1340</v>
          </cell>
          <cell r="R82">
            <v>11509</v>
          </cell>
          <cell r="S82">
            <v>4485</v>
          </cell>
          <cell r="T82">
            <v>17334</v>
          </cell>
          <cell r="U82" t="str">
            <v>1306-0025</v>
          </cell>
        </row>
        <row r="83">
          <cell r="E83" t="str">
            <v>건설기계</v>
          </cell>
          <cell r="F83" t="str">
            <v>$</v>
          </cell>
          <cell r="G83">
            <v>25082</v>
          </cell>
          <cell r="H83">
            <v>28455000</v>
          </cell>
          <cell r="I83">
            <v>2433</v>
          </cell>
          <cell r="J83">
            <v>2.6</v>
          </cell>
          <cell r="L83">
            <v>0.2</v>
          </cell>
          <cell r="M83">
            <v>1</v>
          </cell>
          <cell r="Q83">
            <v>1834</v>
          </cell>
          <cell r="R83">
            <v>11509</v>
          </cell>
          <cell r="S83">
            <v>5247</v>
          </cell>
          <cell r="T83">
            <v>18590</v>
          </cell>
          <cell r="U83" t="str">
            <v>1306-0044</v>
          </cell>
        </row>
        <row r="84">
          <cell r="E84" t="str">
            <v>건설기계</v>
          </cell>
          <cell r="F84" t="str">
            <v>$</v>
          </cell>
          <cell r="G84">
            <v>26757</v>
          </cell>
          <cell r="H84">
            <v>30355000</v>
          </cell>
          <cell r="I84">
            <v>2433</v>
          </cell>
          <cell r="J84">
            <v>9.4</v>
          </cell>
          <cell r="L84">
            <v>0.45</v>
          </cell>
          <cell r="M84">
            <v>1</v>
          </cell>
          <cell r="O84">
            <v>0.2</v>
          </cell>
          <cell r="Q84">
            <v>8014</v>
          </cell>
          <cell r="R84">
            <v>14141</v>
          </cell>
          <cell r="S84">
            <v>19617</v>
          </cell>
          <cell r="T84">
            <v>41772</v>
          </cell>
          <cell r="U84" t="str">
            <v>1306-0060</v>
          </cell>
        </row>
        <row r="85">
          <cell r="E85" t="str">
            <v>건설기계</v>
          </cell>
          <cell r="F85" t="str">
            <v>$</v>
          </cell>
          <cell r="G85">
            <v>38150</v>
          </cell>
          <cell r="H85">
            <v>43281000</v>
          </cell>
          <cell r="I85">
            <v>2433</v>
          </cell>
          <cell r="J85">
            <v>11.7</v>
          </cell>
          <cell r="L85">
            <v>0.45</v>
          </cell>
          <cell r="M85">
            <v>1</v>
          </cell>
          <cell r="O85">
            <v>0.2</v>
          </cell>
          <cell r="Q85">
            <v>9975</v>
          </cell>
          <cell r="R85">
            <v>14141</v>
          </cell>
          <cell r="S85">
            <v>25176</v>
          </cell>
          <cell r="T85">
            <v>49292</v>
          </cell>
          <cell r="U85" t="str">
            <v>1306-0100</v>
          </cell>
        </row>
        <row r="86">
          <cell r="E86" t="str">
            <v>건설기계</v>
          </cell>
          <cell r="F86" t="str">
            <v>$</v>
          </cell>
          <cell r="G86">
            <v>45062</v>
          </cell>
          <cell r="H86">
            <v>51122000</v>
          </cell>
          <cell r="I86">
            <v>2433</v>
          </cell>
          <cell r="Q86">
            <v>0</v>
          </cell>
          <cell r="R86">
            <v>0</v>
          </cell>
          <cell r="S86">
            <v>2904</v>
          </cell>
          <cell r="T86">
            <v>2904</v>
          </cell>
          <cell r="U86" t="str">
            <v>1307-0001</v>
          </cell>
        </row>
        <row r="87">
          <cell r="E87" t="str">
            <v>건설기계</v>
          </cell>
          <cell r="F87" t="str">
            <v>$</v>
          </cell>
          <cell r="G87">
            <v>47492</v>
          </cell>
          <cell r="H87">
            <v>53879000</v>
          </cell>
          <cell r="I87">
            <v>2433</v>
          </cell>
          <cell r="Q87">
            <v>0</v>
          </cell>
          <cell r="R87">
            <v>0</v>
          </cell>
          <cell r="S87">
            <v>3361</v>
          </cell>
          <cell r="T87">
            <v>3361</v>
          </cell>
          <cell r="U87" t="str">
            <v>1307-0002</v>
          </cell>
        </row>
        <row r="88">
          <cell r="E88" t="str">
            <v>건설기계</v>
          </cell>
          <cell r="F88" t="str">
            <v>$</v>
          </cell>
          <cell r="G88">
            <v>53805</v>
          </cell>
          <cell r="H88">
            <v>61041000</v>
          </cell>
          <cell r="I88">
            <v>2433</v>
          </cell>
          <cell r="Q88">
            <v>0</v>
          </cell>
          <cell r="R88">
            <v>0</v>
          </cell>
          <cell r="S88">
            <v>5971</v>
          </cell>
          <cell r="T88">
            <v>5971</v>
          </cell>
          <cell r="U88" t="str">
            <v>1307-0003</v>
          </cell>
        </row>
        <row r="89">
          <cell r="E89" t="str">
            <v>건설기계</v>
          </cell>
          <cell r="F89" t="str">
            <v>$</v>
          </cell>
          <cell r="G89">
            <v>31887</v>
          </cell>
          <cell r="H89">
            <v>36175000</v>
          </cell>
          <cell r="I89">
            <v>2111</v>
          </cell>
          <cell r="J89">
            <v>7.2</v>
          </cell>
          <cell r="L89">
            <v>0.2</v>
          </cell>
          <cell r="M89">
            <v>1</v>
          </cell>
          <cell r="O89">
            <v>0.2</v>
          </cell>
          <cell r="Q89">
            <v>0</v>
          </cell>
          <cell r="R89">
            <v>0</v>
          </cell>
          <cell r="S89">
            <v>6328</v>
          </cell>
          <cell r="T89">
            <v>6328</v>
          </cell>
          <cell r="U89" t="str">
            <v>1307-0004</v>
          </cell>
        </row>
        <row r="90">
          <cell r="E90" t="str">
            <v>건설기계</v>
          </cell>
          <cell r="F90" t="str">
            <v>$</v>
          </cell>
          <cell r="G90">
            <v>49893</v>
          </cell>
          <cell r="H90">
            <v>56603000</v>
          </cell>
          <cell r="I90">
            <v>2111</v>
          </cell>
          <cell r="J90">
            <v>11.7</v>
          </cell>
          <cell r="L90">
            <v>0.2</v>
          </cell>
          <cell r="M90">
            <v>1</v>
          </cell>
          <cell r="O90">
            <v>0.2</v>
          </cell>
          <cell r="Q90">
            <v>0</v>
          </cell>
          <cell r="R90">
            <v>0</v>
          </cell>
          <cell r="S90">
            <v>7687</v>
          </cell>
          <cell r="T90">
            <v>7687</v>
          </cell>
          <cell r="U90" t="str">
            <v>1307-0005</v>
          </cell>
        </row>
        <row r="91">
          <cell r="E91" t="str">
            <v>건설기계</v>
          </cell>
          <cell r="F91" t="str">
            <v>$</v>
          </cell>
          <cell r="G91">
            <v>70369</v>
          </cell>
          <cell r="H91">
            <v>79833000</v>
          </cell>
          <cell r="I91">
            <v>2111</v>
          </cell>
          <cell r="J91">
            <v>14.6</v>
          </cell>
          <cell r="L91">
            <v>0.2</v>
          </cell>
          <cell r="M91">
            <v>1</v>
          </cell>
          <cell r="O91">
            <v>0.2</v>
          </cell>
          <cell r="Q91">
            <v>0</v>
          </cell>
          <cell r="R91">
            <v>0</v>
          </cell>
          <cell r="S91">
            <v>8200</v>
          </cell>
          <cell r="T91">
            <v>8200</v>
          </cell>
          <cell r="U91" t="str">
            <v>1307-0006</v>
          </cell>
        </row>
        <row r="92">
          <cell r="E92" t="str">
            <v>건설기계</v>
          </cell>
          <cell r="F92" t="str">
            <v>$</v>
          </cell>
          <cell r="G92">
            <v>5397</v>
          </cell>
          <cell r="H92">
            <v>6122000</v>
          </cell>
          <cell r="I92">
            <v>2133</v>
          </cell>
          <cell r="Q92">
            <v>0</v>
          </cell>
          <cell r="R92">
            <v>0</v>
          </cell>
          <cell r="S92">
            <v>11692</v>
          </cell>
          <cell r="T92">
            <v>11692</v>
          </cell>
          <cell r="U92" t="str">
            <v>1307-0008</v>
          </cell>
        </row>
        <row r="93">
          <cell r="E93" t="str">
            <v>건설기계</v>
          </cell>
          <cell r="F93" t="str">
            <v>$</v>
          </cell>
          <cell r="G93">
            <v>6654</v>
          </cell>
          <cell r="H93">
            <v>7548000</v>
          </cell>
          <cell r="I93">
            <v>2133</v>
          </cell>
          <cell r="Q93">
            <v>0</v>
          </cell>
          <cell r="R93">
            <v>0</v>
          </cell>
          <cell r="S93">
            <v>13810</v>
          </cell>
          <cell r="T93">
            <v>13810</v>
          </cell>
          <cell r="U93" t="str">
            <v>1307-0009</v>
          </cell>
        </row>
        <row r="94">
          <cell r="E94" t="str">
            <v>건설기계</v>
          </cell>
          <cell r="F94" t="str">
            <v>$</v>
          </cell>
          <cell r="G94">
            <v>19149</v>
          </cell>
          <cell r="H94">
            <v>21724000</v>
          </cell>
          <cell r="I94">
            <v>2133</v>
          </cell>
          <cell r="Q94">
            <v>0</v>
          </cell>
          <cell r="R94">
            <v>0</v>
          </cell>
          <cell r="S94">
            <v>14555</v>
          </cell>
          <cell r="T94">
            <v>14555</v>
          </cell>
          <cell r="U94" t="str">
            <v>1307-0010</v>
          </cell>
        </row>
        <row r="95">
          <cell r="E95" t="str">
            <v>건설기계</v>
          </cell>
          <cell r="F95" t="str">
            <v>$</v>
          </cell>
          <cell r="G95">
            <v>27476</v>
          </cell>
          <cell r="H95">
            <v>31171000</v>
          </cell>
          <cell r="I95">
            <v>2133</v>
          </cell>
          <cell r="Q95">
            <v>0</v>
          </cell>
          <cell r="R95">
            <v>0</v>
          </cell>
          <cell r="S95">
            <v>16490</v>
          </cell>
          <cell r="T95">
            <v>16490</v>
          </cell>
          <cell r="U95" t="str">
            <v>1307-0011</v>
          </cell>
        </row>
        <row r="96">
          <cell r="E96" t="str">
            <v>건설기계</v>
          </cell>
          <cell r="F96" t="str">
            <v>$</v>
          </cell>
          <cell r="G96">
            <v>30789</v>
          </cell>
          <cell r="H96">
            <v>34930000</v>
          </cell>
          <cell r="I96">
            <v>2133</v>
          </cell>
          <cell r="J96">
            <v>7.2</v>
          </cell>
          <cell r="L96">
            <v>0.2</v>
          </cell>
          <cell r="M96">
            <v>1</v>
          </cell>
          <cell r="O96">
            <v>0.2</v>
          </cell>
          <cell r="Q96">
            <v>5080</v>
          </cell>
          <cell r="R96">
            <v>14141</v>
          </cell>
          <cell r="S96">
            <v>8479</v>
          </cell>
          <cell r="T96">
            <v>27700</v>
          </cell>
          <cell r="U96" t="str">
            <v>1405-0008</v>
          </cell>
        </row>
        <row r="97">
          <cell r="E97" t="str">
            <v>건설기계</v>
          </cell>
          <cell r="F97" t="str">
            <v>$</v>
          </cell>
          <cell r="G97">
            <v>48314</v>
          </cell>
          <cell r="H97">
            <v>54812000</v>
          </cell>
          <cell r="I97">
            <v>2133</v>
          </cell>
          <cell r="J97">
            <v>11.7</v>
          </cell>
          <cell r="L97">
            <v>0.2</v>
          </cell>
          <cell r="M97">
            <v>1</v>
          </cell>
          <cell r="O97">
            <v>0.2</v>
          </cell>
          <cell r="Q97">
            <v>8255</v>
          </cell>
          <cell r="R97">
            <v>14141</v>
          </cell>
          <cell r="S97">
            <v>13267</v>
          </cell>
          <cell r="T97">
            <v>35663</v>
          </cell>
          <cell r="U97" t="str">
            <v>1405-0015</v>
          </cell>
        </row>
        <row r="98">
          <cell r="E98" t="str">
            <v>건설기계</v>
          </cell>
          <cell r="F98" t="str">
            <v>$</v>
          </cell>
          <cell r="G98">
            <v>51719</v>
          </cell>
          <cell r="H98">
            <v>58675000</v>
          </cell>
          <cell r="I98">
            <v>2133</v>
          </cell>
          <cell r="J98">
            <v>14.6</v>
          </cell>
          <cell r="L98">
            <v>0.2</v>
          </cell>
          <cell r="M98">
            <v>1</v>
          </cell>
          <cell r="O98">
            <v>0.2</v>
          </cell>
          <cell r="Q98">
            <v>10301</v>
          </cell>
          <cell r="R98">
            <v>14141</v>
          </cell>
          <cell r="S98">
            <v>18712</v>
          </cell>
          <cell r="T98">
            <v>43154</v>
          </cell>
          <cell r="U98" t="str">
            <v>1405-0025</v>
          </cell>
        </row>
        <row r="99">
          <cell r="E99" t="str">
            <v>건설기계</v>
          </cell>
          <cell r="F99" t="str">
            <v>$</v>
          </cell>
          <cell r="G99">
            <v>59525</v>
          </cell>
          <cell r="H99">
            <v>67531000</v>
          </cell>
          <cell r="I99">
            <v>2133</v>
          </cell>
          <cell r="Q99">
            <v>0</v>
          </cell>
          <cell r="R99">
            <v>0</v>
          </cell>
          <cell r="S99">
            <v>1450</v>
          </cell>
          <cell r="T99">
            <v>1450</v>
          </cell>
          <cell r="U99" t="str">
            <v>1407-0001</v>
          </cell>
        </row>
        <row r="100">
          <cell r="E100" t="str">
            <v>건설기계</v>
          </cell>
          <cell r="F100" t="str">
            <v>$</v>
          </cell>
          <cell r="G100">
            <v>65517</v>
          </cell>
          <cell r="H100">
            <v>74329000</v>
          </cell>
          <cell r="I100">
            <v>2133</v>
          </cell>
          <cell r="Q100">
            <v>0</v>
          </cell>
          <cell r="R100">
            <v>0</v>
          </cell>
          <cell r="S100">
            <v>1787</v>
          </cell>
          <cell r="T100">
            <v>1787</v>
          </cell>
          <cell r="U100" t="str">
            <v>1407-0002</v>
          </cell>
        </row>
        <row r="101">
          <cell r="E101" t="str">
            <v>건설기계</v>
          </cell>
          <cell r="F101" t="str">
            <v>$</v>
          </cell>
          <cell r="G101">
            <v>126481</v>
          </cell>
          <cell r="H101">
            <v>143492000</v>
          </cell>
          <cell r="I101">
            <v>2133</v>
          </cell>
          <cell r="Q101">
            <v>0</v>
          </cell>
          <cell r="R101">
            <v>0</v>
          </cell>
          <cell r="S101">
            <v>5145</v>
          </cell>
          <cell r="T101">
            <v>5145</v>
          </cell>
          <cell r="U101" t="str">
            <v>1407-0007</v>
          </cell>
        </row>
        <row r="102">
          <cell r="E102" t="str">
            <v>기계</v>
          </cell>
          <cell r="F102" t="str">
            <v>원</v>
          </cell>
          <cell r="G102">
            <v>900</v>
          </cell>
          <cell r="H102">
            <v>900000</v>
          </cell>
          <cell r="I102">
            <v>4296</v>
          </cell>
          <cell r="J102">
            <v>0.7</v>
          </cell>
          <cell r="K102" t="str">
            <v>휘발유</v>
          </cell>
          <cell r="L102">
            <v>0.1</v>
          </cell>
          <cell r="M102">
            <v>1</v>
          </cell>
          <cell r="Q102">
            <v>0</v>
          </cell>
          <cell r="R102">
            <v>0</v>
          </cell>
          <cell r="S102">
            <v>7382</v>
          </cell>
          <cell r="T102">
            <v>7382</v>
          </cell>
          <cell r="U102" t="str">
            <v>1407-0008</v>
          </cell>
        </row>
        <row r="103">
          <cell r="E103" t="str">
            <v>기계</v>
          </cell>
          <cell r="F103" t="str">
            <v>$</v>
          </cell>
          <cell r="G103">
            <v>1046</v>
          </cell>
          <cell r="H103">
            <v>1186000</v>
          </cell>
          <cell r="I103">
            <v>4296</v>
          </cell>
          <cell r="J103">
            <v>1</v>
          </cell>
          <cell r="K103" t="str">
            <v>휘발유</v>
          </cell>
          <cell r="L103">
            <v>0.2</v>
          </cell>
          <cell r="M103">
            <v>1</v>
          </cell>
          <cell r="Q103">
            <v>0</v>
          </cell>
          <cell r="R103">
            <v>0</v>
          </cell>
          <cell r="S103">
            <v>8272</v>
          </cell>
          <cell r="T103">
            <v>8272</v>
          </cell>
          <cell r="U103" t="str">
            <v>1407-0010</v>
          </cell>
        </row>
        <row r="104">
          <cell r="E104" t="str">
            <v>건설기계</v>
          </cell>
          <cell r="F104" t="str">
            <v>$</v>
          </cell>
          <cell r="G104">
            <v>49800</v>
          </cell>
          <cell r="H104">
            <v>56498000</v>
          </cell>
          <cell r="I104">
            <v>2056</v>
          </cell>
          <cell r="J104">
            <v>7.1</v>
          </cell>
          <cell r="L104">
            <v>0.2</v>
          </cell>
          <cell r="M104">
            <v>1</v>
          </cell>
          <cell r="N104">
            <v>1</v>
          </cell>
          <cell r="O104">
            <v>0.2</v>
          </cell>
          <cell r="Q104">
            <v>0</v>
          </cell>
          <cell r="R104">
            <v>0</v>
          </cell>
          <cell r="S104">
            <v>12981</v>
          </cell>
          <cell r="T104">
            <v>12981</v>
          </cell>
          <cell r="U104" t="str">
            <v>1407-0014</v>
          </cell>
        </row>
        <row r="105">
          <cell r="E105" t="str">
            <v>건설기계</v>
          </cell>
          <cell r="F105" t="str">
            <v>$</v>
          </cell>
          <cell r="G105">
            <v>82070</v>
          </cell>
          <cell r="H105">
            <v>93108000</v>
          </cell>
          <cell r="I105">
            <v>1858</v>
          </cell>
          <cell r="J105">
            <v>8.9</v>
          </cell>
          <cell r="L105">
            <v>0.2</v>
          </cell>
          <cell r="M105">
            <v>1</v>
          </cell>
          <cell r="N105">
            <v>1</v>
          </cell>
          <cell r="O105">
            <v>0.2</v>
          </cell>
          <cell r="Q105">
            <v>0</v>
          </cell>
          <cell r="R105">
            <v>0</v>
          </cell>
          <cell r="S105">
            <v>13896</v>
          </cell>
          <cell r="T105">
            <v>13896</v>
          </cell>
          <cell r="U105" t="str">
            <v>1407-0017</v>
          </cell>
        </row>
        <row r="106">
          <cell r="E106" t="str">
            <v>건설기계</v>
          </cell>
          <cell r="F106" t="str">
            <v>$</v>
          </cell>
          <cell r="G106">
            <v>104740</v>
          </cell>
          <cell r="H106">
            <v>118827000</v>
          </cell>
          <cell r="I106">
            <v>1858</v>
          </cell>
          <cell r="J106">
            <v>10.6</v>
          </cell>
          <cell r="L106">
            <v>0.2</v>
          </cell>
          <cell r="M106">
            <v>1</v>
          </cell>
          <cell r="N106">
            <v>1</v>
          </cell>
          <cell r="O106">
            <v>0.2</v>
          </cell>
          <cell r="Q106">
            <v>0</v>
          </cell>
          <cell r="R106">
            <v>0</v>
          </cell>
          <cell r="S106">
            <v>15993</v>
          </cell>
          <cell r="T106">
            <v>15993</v>
          </cell>
          <cell r="U106" t="str">
            <v>1407-0018</v>
          </cell>
        </row>
        <row r="107">
          <cell r="E107" t="str">
            <v>건설기계</v>
          </cell>
          <cell r="F107" t="str">
            <v>$</v>
          </cell>
          <cell r="G107">
            <v>121156</v>
          </cell>
          <cell r="H107">
            <v>137451000</v>
          </cell>
          <cell r="I107">
            <v>1858</v>
          </cell>
          <cell r="J107">
            <v>11.8</v>
          </cell>
          <cell r="L107">
            <v>0.2</v>
          </cell>
          <cell r="M107">
            <v>1</v>
          </cell>
          <cell r="N107">
            <v>1</v>
          </cell>
          <cell r="O107">
            <v>0.2</v>
          </cell>
          <cell r="Q107">
            <v>0</v>
          </cell>
          <cell r="R107">
            <v>0</v>
          </cell>
          <cell r="S107">
            <v>17603</v>
          </cell>
          <cell r="T107">
            <v>17603</v>
          </cell>
          <cell r="U107" t="str">
            <v>1407-0019</v>
          </cell>
        </row>
        <row r="108">
          <cell r="E108" t="str">
            <v>건설기계</v>
          </cell>
          <cell r="F108" t="str">
            <v>$</v>
          </cell>
          <cell r="G108">
            <v>157110</v>
          </cell>
          <cell r="H108">
            <v>178241000</v>
          </cell>
          <cell r="I108">
            <v>1858</v>
          </cell>
          <cell r="J108">
            <v>13</v>
          </cell>
          <cell r="L108">
            <v>0.2</v>
          </cell>
          <cell r="M108">
            <v>1</v>
          </cell>
          <cell r="N108">
            <v>1</v>
          </cell>
          <cell r="O108">
            <v>0.2</v>
          </cell>
          <cell r="Q108">
            <v>0</v>
          </cell>
          <cell r="R108">
            <v>0</v>
          </cell>
          <cell r="S108">
            <v>33984</v>
          </cell>
          <cell r="T108">
            <v>33984</v>
          </cell>
          <cell r="U108" t="str">
            <v>1407-0034</v>
          </cell>
        </row>
        <row r="109">
          <cell r="E109" t="str">
            <v>건설기계</v>
          </cell>
          <cell r="F109" t="str">
            <v>$</v>
          </cell>
          <cell r="G109">
            <v>200310</v>
          </cell>
          <cell r="H109">
            <v>227251000</v>
          </cell>
          <cell r="I109">
            <v>1879</v>
          </cell>
          <cell r="J109">
            <v>14.2</v>
          </cell>
          <cell r="L109">
            <v>0.2</v>
          </cell>
          <cell r="M109">
            <v>1</v>
          </cell>
          <cell r="N109">
            <v>1</v>
          </cell>
          <cell r="O109">
            <v>0.2</v>
          </cell>
          <cell r="Q109">
            <v>8749</v>
          </cell>
          <cell r="R109">
            <v>14141</v>
          </cell>
          <cell r="S109">
            <v>20790</v>
          </cell>
          <cell r="T109">
            <v>43680</v>
          </cell>
          <cell r="U109" t="str">
            <v>1506-0011</v>
          </cell>
        </row>
        <row r="110">
          <cell r="E110" t="str">
            <v>건설기계</v>
          </cell>
          <cell r="F110" t="str">
            <v>원</v>
          </cell>
          <cell r="G110">
            <v>300000</v>
          </cell>
          <cell r="H110">
            <v>300000000</v>
          </cell>
          <cell r="I110">
            <v>1879</v>
          </cell>
          <cell r="J110">
            <v>14.8</v>
          </cell>
          <cell r="L110">
            <v>0.2</v>
          </cell>
          <cell r="M110">
            <v>1</v>
          </cell>
          <cell r="N110">
            <v>1</v>
          </cell>
          <cell r="O110">
            <v>0.2</v>
          </cell>
          <cell r="Q110">
            <v>10584</v>
          </cell>
          <cell r="R110">
            <v>14141</v>
          </cell>
          <cell r="S110">
            <v>23492</v>
          </cell>
          <cell r="T110">
            <v>48217</v>
          </cell>
          <cell r="U110" t="str">
            <v>1506-0012</v>
          </cell>
        </row>
        <row r="111">
          <cell r="E111" t="str">
            <v>건설기계</v>
          </cell>
          <cell r="F111" t="str">
            <v>$</v>
          </cell>
          <cell r="G111">
            <v>276607</v>
          </cell>
          <cell r="H111">
            <v>313810000</v>
          </cell>
          <cell r="I111">
            <v>1879</v>
          </cell>
          <cell r="J111">
            <v>21.2</v>
          </cell>
          <cell r="L111">
            <v>0.2</v>
          </cell>
          <cell r="M111">
            <v>1</v>
          </cell>
          <cell r="N111">
            <v>1</v>
          </cell>
          <cell r="O111">
            <v>0.2</v>
          </cell>
          <cell r="Q111">
            <v>17428</v>
          </cell>
          <cell r="R111">
            <v>14141</v>
          </cell>
          <cell r="S111">
            <v>27050</v>
          </cell>
          <cell r="T111">
            <v>58619</v>
          </cell>
          <cell r="U111" t="str">
            <v>1506-0015</v>
          </cell>
        </row>
        <row r="112">
          <cell r="E112" t="str">
            <v>건설기계</v>
          </cell>
          <cell r="F112" t="str">
            <v>원</v>
          </cell>
          <cell r="G112">
            <v>420000</v>
          </cell>
          <cell r="H112">
            <v>420000000</v>
          </cell>
          <cell r="I112">
            <v>1879</v>
          </cell>
          <cell r="J112">
            <v>23.6</v>
          </cell>
          <cell r="L112">
            <v>0.2</v>
          </cell>
          <cell r="M112">
            <v>1</v>
          </cell>
          <cell r="N112">
            <v>1</v>
          </cell>
          <cell r="O112">
            <v>0.2</v>
          </cell>
          <cell r="Q112">
            <v>21097</v>
          </cell>
          <cell r="R112">
            <v>14141</v>
          </cell>
          <cell r="S112">
            <v>38952</v>
          </cell>
          <cell r="T112">
            <v>74190</v>
          </cell>
          <cell r="U112" t="str">
            <v>1506-0019</v>
          </cell>
        </row>
        <row r="113">
          <cell r="E113" t="str">
            <v>건설기계</v>
          </cell>
          <cell r="F113" t="str">
            <v>원</v>
          </cell>
          <cell r="G113">
            <v>84000</v>
          </cell>
          <cell r="H113">
            <v>84000000</v>
          </cell>
          <cell r="I113">
            <v>2525</v>
          </cell>
          <cell r="J113">
            <v>4.8</v>
          </cell>
          <cell r="L113">
            <v>0.2</v>
          </cell>
          <cell r="M113">
            <v>1</v>
          </cell>
          <cell r="N113">
            <v>1</v>
          </cell>
          <cell r="O113">
            <v>0.2</v>
          </cell>
          <cell r="Q113">
            <v>21097</v>
          </cell>
          <cell r="R113">
            <v>14141</v>
          </cell>
          <cell r="S113">
            <v>49183</v>
          </cell>
          <cell r="T113">
            <v>84421</v>
          </cell>
          <cell r="U113" t="str">
            <v>1506-0025</v>
          </cell>
        </row>
        <row r="114">
          <cell r="E114" t="str">
            <v>건설기계</v>
          </cell>
          <cell r="F114" t="str">
            <v>원</v>
          </cell>
          <cell r="G114">
            <v>124000</v>
          </cell>
          <cell r="H114">
            <v>124000000</v>
          </cell>
          <cell r="I114">
            <v>2525</v>
          </cell>
          <cell r="J114">
            <v>5.9</v>
          </cell>
          <cell r="L114">
            <v>0.2</v>
          </cell>
          <cell r="M114">
            <v>1</v>
          </cell>
          <cell r="N114">
            <v>1</v>
          </cell>
          <cell r="O114">
            <v>0.2</v>
          </cell>
          <cell r="Q114">
            <v>25260</v>
          </cell>
          <cell r="R114">
            <v>14141</v>
          </cell>
          <cell r="S114">
            <v>59017</v>
          </cell>
          <cell r="T114">
            <v>98418</v>
          </cell>
          <cell r="U114" t="str">
            <v>1506-0030</v>
          </cell>
        </row>
        <row r="115">
          <cell r="E115" t="str">
            <v>건설기계</v>
          </cell>
          <cell r="F115" t="str">
            <v>원</v>
          </cell>
          <cell r="G115">
            <v>159000</v>
          </cell>
          <cell r="H115">
            <v>159000000</v>
          </cell>
          <cell r="I115">
            <v>2525</v>
          </cell>
          <cell r="J115">
            <v>6.8</v>
          </cell>
          <cell r="L115">
            <v>0.2</v>
          </cell>
          <cell r="M115">
            <v>1</v>
          </cell>
          <cell r="N115">
            <v>1</v>
          </cell>
          <cell r="O115">
            <v>0.2</v>
          </cell>
          <cell r="Q115">
            <v>32104</v>
          </cell>
          <cell r="R115">
            <v>14141</v>
          </cell>
          <cell r="S115">
            <v>73843</v>
          </cell>
          <cell r="T115">
            <v>120088</v>
          </cell>
          <cell r="U115" t="str">
            <v>1506-0037</v>
          </cell>
        </row>
        <row r="116">
          <cell r="E116" t="str">
            <v>건설기계</v>
          </cell>
          <cell r="F116" t="str">
            <v>원</v>
          </cell>
          <cell r="G116">
            <v>180000</v>
          </cell>
          <cell r="H116">
            <v>180000000</v>
          </cell>
          <cell r="I116">
            <v>2246</v>
          </cell>
          <cell r="J116">
            <v>7.7</v>
          </cell>
          <cell r="L116">
            <v>0.38</v>
          </cell>
          <cell r="M116">
            <v>1</v>
          </cell>
          <cell r="N116">
            <v>1</v>
          </cell>
          <cell r="O116">
            <v>0.2</v>
          </cell>
          <cell r="Q116">
            <v>0</v>
          </cell>
          <cell r="R116">
            <v>0</v>
          </cell>
          <cell r="S116">
            <v>1714</v>
          </cell>
          <cell r="T116">
            <v>1714</v>
          </cell>
          <cell r="U116" t="str">
            <v>1507-0003</v>
          </cell>
        </row>
        <row r="117">
          <cell r="E117" t="str">
            <v>건설기계</v>
          </cell>
          <cell r="F117" t="str">
            <v>원</v>
          </cell>
          <cell r="G117">
            <v>220000</v>
          </cell>
          <cell r="H117">
            <v>220000000</v>
          </cell>
          <cell r="I117">
            <v>1870</v>
          </cell>
          <cell r="J117">
            <v>9.7</v>
          </cell>
          <cell r="L117">
            <v>0.38</v>
          </cell>
          <cell r="M117">
            <v>1</v>
          </cell>
          <cell r="N117">
            <v>1</v>
          </cell>
          <cell r="O117">
            <v>0.2</v>
          </cell>
          <cell r="Q117">
            <v>0</v>
          </cell>
          <cell r="R117">
            <v>0</v>
          </cell>
          <cell r="S117">
            <v>4032</v>
          </cell>
          <cell r="T117">
            <v>4032</v>
          </cell>
          <cell r="U117" t="str">
            <v>1507-0007</v>
          </cell>
        </row>
        <row r="118">
          <cell r="E118" t="str">
            <v>건설기계</v>
          </cell>
          <cell r="F118" t="str">
            <v>원</v>
          </cell>
          <cell r="G118">
            <v>236000</v>
          </cell>
          <cell r="H118">
            <v>236000000</v>
          </cell>
          <cell r="I118">
            <v>1870</v>
          </cell>
          <cell r="J118">
            <v>9.7</v>
          </cell>
          <cell r="L118">
            <v>0.38</v>
          </cell>
          <cell r="M118">
            <v>1</v>
          </cell>
          <cell r="N118">
            <v>1</v>
          </cell>
          <cell r="O118">
            <v>0.2</v>
          </cell>
          <cell r="Q118">
            <v>0</v>
          </cell>
          <cell r="R118">
            <v>0</v>
          </cell>
          <cell r="S118">
            <v>5191</v>
          </cell>
          <cell r="T118">
            <v>5191</v>
          </cell>
          <cell r="U118" t="str">
            <v>1507-0009</v>
          </cell>
        </row>
        <row r="119">
          <cell r="E119" t="str">
            <v>건설기계</v>
          </cell>
          <cell r="F119" t="str">
            <v>원</v>
          </cell>
          <cell r="G119">
            <v>260000</v>
          </cell>
          <cell r="H119">
            <v>260000000</v>
          </cell>
          <cell r="I119">
            <v>1870</v>
          </cell>
          <cell r="J119">
            <v>10.7</v>
          </cell>
          <cell r="L119">
            <v>0.55</v>
          </cell>
          <cell r="M119">
            <v>1</v>
          </cell>
          <cell r="N119">
            <v>1</v>
          </cell>
          <cell r="O119">
            <v>0.2</v>
          </cell>
          <cell r="Q119">
            <v>0</v>
          </cell>
          <cell r="R119">
            <v>0</v>
          </cell>
          <cell r="S119">
            <v>5824</v>
          </cell>
          <cell r="T119">
            <v>5824</v>
          </cell>
          <cell r="U119" t="str">
            <v>1507-0011</v>
          </cell>
        </row>
        <row r="120">
          <cell r="E120" t="str">
            <v>건설기계</v>
          </cell>
          <cell r="F120" t="str">
            <v>원</v>
          </cell>
          <cell r="G120">
            <v>284000</v>
          </cell>
          <cell r="H120">
            <v>284000000</v>
          </cell>
          <cell r="I120">
            <v>1870</v>
          </cell>
          <cell r="J120">
            <v>12.6</v>
          </cell>
          <cell r="L120">
            <v>0.55</v>
          </cell>
          <cell r="M120">
            <v>1</v>
          </cell>
          <cell r="N120">
            <v>1</v>
          </cell>
          <cell r="O120">
            <v>0.2</v>
          </cell>
          <cell r="Q120">
            <v>0</v>
          </cell>
          <cell r="R120">
            <v>0</v>
          </cell>
          <cell r="S120">
            <v>6817</v>
          </cell>
          <cell r="T120">
            <v>6817</v>
          </cell>
          <cell r="U120" t="str">
            <v>1507-0013</v>
          </cell>
        </row>
        <row r="121">
          <cell r="E121" t="str">
            <v>건설기계</v>
          </cell>
          <cell r="F121" t="str">
            <v>원</v>
          </cell>
          <cell r="G121">
            <v>320000</v>
          </cell>
          <cell r="H121">
            <v>320000000</v>
          </cell>
          <cell r="I121">
            <v>1870</v>
          </cell>
          <cell r="J121">
            <v>12.6</v>
          </cell>
          <cell r="L121">
            <v>0.55</v>
          </cell>
          <cell r="M121">
            <v>1</v>
          </cell>
          <cell r="N121">
            <v>1</v>
          </cell>
          <cell r="O121">
            <v>0.2</v>
          </cell>
          <cell r="Q121">
            <v>0</v>
          </cell>
          <cell r="R121">
            <v>0</v>
          </cell>
          <cell r="S121">
            <v>8398</v>
          </cell>
          <cell r="T121">
            <v>8398</v>
          </cell>
          <cell r="U121" t="str">
            <v>1507-0014</v>
          </cell>
        </row>
        <row r="122">
          <cell r="E122" t="str">
            <v>건설기계</v>
          </cell>
          <cell r="F122" t="str">
            <v>원</v>
          </cell>
          <cell r="G122">
            <v>390000</v>
          </cell>
          <cell r="H122">
            <v>390000000</v>
          </cell>
          <cell r="I122">
            <v>1738</v>
          </cell>
          <cell r="J122">
            <v>13.3</v>
          </cell>
          <cell r="L122">
            <v>0.55</v>
          </cell>
          <cell r="M122">
            <v>1</v>
          </cell>
          <cell r="N122">
            <v>1</v>
          </cell>
          <cell r="O122">
            <v>0.2</v>
          </cell>
          <cell r="Q122">
            <v>0</v>
          </cell>
          <cell r="R122">
            <v>0</v>
          </cell>
          <cell r="S122">
            <v>15866</v>
          </cell>
          <cell r="T122">
            <v>15866</v>
          </cell>
          <cell r="U122" t="str">
            <v>1507-0020</v>
          </cell>
        </row>
        <row r="123">
          <cell r="E123" t="str">
            <v>건설기계</v>
          </cell>
          <cell r="F123" t="str">
            <v>원</v>
          </cell>
          <cell r="G123">
            <v>450000</v>
          </cell>
          <cell r="H123">
            <v>450000000</v>
          </cell>
          <cell r="I123">
            <v>1738</v>
          </cell>
          <cell r="J123">
            <v>15.5</v>
          </cell>
          <cell r="L123">
            <v>0.08</v>
          </cell>
          <cell r="M123">
            <v>1</v>
          </cell>
          <cell r="N123">
            <v>1</v>
          </cell>
          <cell r="O123">
            <v>0.2</v>
          </cell>
          <cell r="Q123">
            <v>2984</v>
          </cell>
          <cell r="R123">
            <v>0</v>
          </cell>
          <cell r="S123">
            <v>4355</v>
          </cell>
          <cell r="T123">
            <v>7339</v>
          </cell>
          <cell r="U123" t="str">
            <v>1509-0002</v>
          </cell>
        </row>
        <row r="124">
          <cell r="E124" t="str">
            <v>건설기계</v>
          </cell>
          <cell r="F124" t="str">
            <v>원</v>
          </cell>
          <cell r="G124">
            <v>560000</v>
          </cell>
          <cell r="H124">
            <v>560000000</v>
          </cell>
          <cell r="I124">
            <v>1738</v>
          </cell>
          <cell r="J124">
            <v>15.5</v>
          </cell>
          <cell r="L124">
            <v>0.08</v>
          </cell>
          <cell r="M124">
            <v>1</v>
          </cell>
          <cell r="N124">
            <v>1</v>
          </cell>
          <cell r="O124">
            <v>0.2</v>
          </cell>
          <cell r="Q124">
            <v>3365</v>
          </cell>
          <cell r="R124">
            <v>0</v>
          </cell>
          <cell r="S124">
            <v>6158</v>
          </cell>
          <cell r="T124">
            <v>9523</v>
          </cell>
          <cell r="U124" t="str">
            <v>1509-0003</v>
          </cell>
        </row>
        <row r="125">
          <cell r="E125" t="str">
            <v>건설기계</v>
          </cell>
          <cell r="F125" t="str">
            <v>$</v>
          </cell>
          <cell r="G125">
            <v>4875</v>
          </cell>
          <cell r="H125">
            <v>5530000</v>
          </cell>
          <cell r="I125">
            <v>1111</v>
          </cell>
          <cell r="J125">
            <v>5.3</v>
          </cell>
          <cell r="L125">
            <v>0.08</v>
          </cell>
          <cell r="Q125">
            <v>3365</v>
          </cell>
          <cell r="R125">
            <v>0</v>
          </cell>
          <cell r="S125">
            <v>7362</v>
          </cell>
          <cell r="T125">
            <v>10727</v>
          </cell>
          <cell r="U125" t="str">
            <v>1509-0004</v>
          </cell>
        </row>
        <row r="126">
          <cell r="E126" t="str">
            <v>건설기계</v>
          </cell>
          <cell r="F126" t="str">
            <v>$</v>
          </cell>
          <cell r="G126">
            <v>9396</v>
          </cell>
          <cell r="H126">
            <v>10659000</v>
          </cell>
          <cell r="I126">
            <v>1111</v>
          </cell>
          <cell r="J126">
            <v>5.3</v>
          </cell>
          <cell r="L126">
            <v>0.08</v>
          </cell>
          <cell r="Q126">
            <v>3365</v>
          </cell>
          <cell r="R126">
            <v>0</v>
          </cell>
          <cell r="S126">
            <v>9964</v>
          </cell>
          <cell r="T126">
            <v>13329</v>
          </cell>
          <cell r="U126" t="str">
            <v>1509-0006</v>
          </cell>
        </row>
        <row r="127">
          <cell r="E127" t="str">
            <v>건설기계</v>
          </cell>
          <cell r="F127" t="str">
            <v>$</v>
          </cell>
          <cell r="G127">
            <v>13743</v>
          </cell>
          <cell r="H127">
            <v>15591000</v>
          </cell>
          <cell r="I127">
            <v>1111</v>
          </cell>
          <cell r="J127">
            <v>7.7</v>
          </cell>
          <cell r="L127">
            <v>0.07</v>
          </cell>
          <cell r="Q127">
            <v>4844</v>
          </cell>
          <cell r="R127">
            <v>0</v>
          </cell>
          <cell r="S127">
            <v>12553</v>
          </cell>
          <cell r="T127">
            <v>17397</v>
          </cell>
          <cell r="U127" t="str">
            <v>1509-0008</v>
          </cell>
        </row>
        <row r="128">
          <cell r="E128" t="str">
            <v>건설기계</v>
          </cell>
          <cell r="F128" t="str">
            <v>$</v>
          </cell>
          <cell r="G128">
            <v>19510</v>
          </cell>
          <cell r="H128">
            <v>22134000</v>
          </cell>
          <cell r="I128">
            <v>1111</v>
          </cell>
          <cell r="J128">
            <v>10</v>
          </cell>
          <cell r="L128">
            <v>0.07</v>
          </cell>
          <cell r="Q128">
            <v>6291</v>
          </cell>
          <cell r="R128">
            <v>0</v>
          </cell>
          <cell r="S128">
            <v>14496</v>
          </cell>
          <cell r="T128">
            <v>20787</v>
          </cell>
          <cell r="U128" t="str">
            <v>1509-0009</v>
          </cell>
        </row>
        <row r="129">
          <cell r="E129" t="str">
            <v>건설기계</v>
          </cell>
          <cell r="F129" t="str">
            <v>$</v>
          </cell>
          <cell r="G129">
            <v>31658</v>
          </cell>
          <cell r="H129">
            <v>35916000</v>
          </cell>
          <cell r="I129">
            <v>1111</v>
          </cell>
          <cell r="J129">
            <v>0.7</v>
          </cell>
          <cell r="K129" t="str">
            <v>휘발유</v>
          </cell>
          <cell r="L129">
            <v>0.1</v>
          </cell>
          <cell r="M129">
            <v>1</v>
          </cell>
          <cell r="Q129">
            <v>867</v>
          </cell>
          <cell r="R129">
            <v>9876</v>
          </cell>
          <cell r="S129">
            <v>386</v>
          </cell>
          <cell r="T129">
            <v>11129</v>
          </cell>
          <cell r="U129" t="str">
            <v>1630-0080</v>
          </cell>
        </row>
        <row r="130">
          <cell r="E130" t="str">
            <v>건설기계</v>
          </cell>
          <cell r="F130" t="str">
            <v>$</v>
          </cell>
          <cell r="G130">
            <v>33779</v>
          </cell>
          <cell r="H130">
            <v>38322000</v>
          </cell>
          <cell r="I130">
            <v>1111</v>
          </cell>
          <cell r="J130">
            <v>1</v>
          </cell>
          <cell r="K130" t="str">
            <v>휘발유</v>
          </cell>
          <cell r="L130">
            <v>0.2</v>
          </cell>
          <cell r="M130">
            <v>1</v>
          </cell>
          <cell r="Q130">
            <v>1352</v>
          </cell>
          <cell r="R130">
            <v>9876</v>
          </cell>
          <cell r="S130">
            <v>565</v>
          </cell>
          <cell r="T130">
            <v>11793</v>
          </cell>
          <cell r="U130" t="str">
            <v>1730-0015</v>
          </cell>
        </row>
        <row r="131">
          <cell r="E131" t="str">
            <v>건설기계</v>
          </cell>
          <cell r="F131" t="str">
            <v>$</v>
          </cell>
          <cell r="G131">
            <v>40039</v>
          </cell>
          <cell r="H131">
            <v>45424000</v>
          </cell>
          <cell r="I131">
            <v>1111</v>
          </cell>
          <cell r="J131">
            <v>7.1</v>
          </cell>
          <cell r="L131">
            <v>0.2</v>
          </cell>
          <cell r="M131">
            <v>1</v>
          </cell>
          <cell r="N131">
            <v>1</v>
          </cell>
          <cell r="O131">
            <v>0.2</v>
          </cell>
          <cell r="Q131">
            <v>5009</v>
          </cell>
          <cell r="R131">
            <v>23117</v>
          </cell>
          <cell r="S131">
            <v>12897</v>
          </cell>
          <cell r="T131">
            <v>41023</v>
          </cell>
          <cell r="U131" t="str">
            <v>2101-0010</v>
          </cell>
        </row>
        <row r="132">
          <cell r="E132" t="str">
            <v>건설기계</v>
          </cell>
          <cell r="F132" t="str">
            <v>$</v>
          </cell>
          <cell r="G132">
            <v>52077</v>
          </cell>
          <cell r="H132">
            <v>59081000</v>
          </cell>
          <cell r="I132">
            <v>1111</v>
          </cell>
          <cell r="J132">
            <v>8.9</v>
          </cell>
          <cell r="L132">
            <v>0.2</v>
          </cell>
          <cell r="M132">
            <v>1</v>
          </cell>
          <cell r="N132">
            <v>1</v>
          </cell>
          <cell r="O132">
            <v>0.2</v>
          </cell>
          <cell r="Q132">
            <v>6279</v>
          </cell>
          <cell r="R132">
            <v>23117</v>
          </cell>
          <cell r="S132">
            <v>19208</v>
          </cell>
          <cell r="T132">
            <v>48604</v>
          </cell>
          <cell r="U132" t="str">
            <v>2101-0015</v>
          </cell>
        </row>
        <row r="133">
          <cell r="E133" t="str">
            <v>건설기계</v>
          </cell>
          <cell r="F133" t="str">
            <v>$</v>
          </cell>
          <cell r="G133">
            <v>65885</v>
          </cell>
          <cell r="H133">
            <v>74746000</v>
          </cell>
          <cell r="I133">
            <v>1111</v>
          </cell>
          <cell r="J133">
            <v>10.6</v>
          </cell>
          <cell r="L133">
            <v>0.2</v>
          </cell>
          <cell r="M133">
            <v>1</v>
          </cell>
          <cell r="N133">
            <v>1</v>
          </cell>
          <cell r="O133">
            <v>0.2</v>
          </cell>
          <cell r="Q133">
            <v>7479</v>
          </cell>
          <cell r="R133">
            <v>23117</v>
          </cell>
          <cell r="S133">
            <v>24514</v>
          </cell>
          <cell r="T133">
            <v>55110</v>
          </cell>
          <cell r="U133" t="str">
            <v>2101-0020</v>
          </cell>
        </row>
        <row r="134">
          <cell r="E134" t="str">
            <v>건설기계</v>
          </cell>
          <cell r="F134" t="str">
            <v>$</v>
          </cell>
          <cell r="G134">
            <v>5227</v>
          </cell>
          <cell r="H134">
            <v>5930000</v>
          </cell>
          <cell r="I134">
            <v>1111</v>
          </cell>
          <cell r="J134">
            <v>11.8</v>
          </cell>
          <cell r="L134">
            <v>0.2</v>
          </cell>
          <cell r="M134">
            <v>1</v>
          </cell>
          <cell r="N134">
            <v>1</v>
          </cell>
          <cell r="O134">
            <v>0.2</v>
          </cell>
          <cell r="Q134">
            <v>8326</v>
          </cell>
          <cell r="R134">
            <v>23117</v>
          </cell>
          <cell r="S134">
            <v>28356</v>
          </cell>
          <cell r="T134">
            <v>59799</v>
          </cell>
          <cell r="U134" t="str">
            <v>2101-0025</v>
          </cell>
        </row>
        <row r="135">
          <cell r="E135" t="str">
            <v>건설기계</v>
          </cell>
          <cell r="F135" t="str">
            <v>$</v>
          </cell>
          <cell r="G135">
            <v>9387</v>
          </cell>
          <cell r="H135">
            <v>10649000</v>
          </cell>
          <cell r="I135">
            <v>1111</v>
          </cell>
          <cell r="J135">
            <v>13</v>
          </cell>
          <cell r="L135">
            <v>0.2</v>
          </cell>
          <cell r="M135">
            <v>1</v>
          </cell>
          <cell r="N135">
            <v>1</v>
          </cell>
          <cell r="O135">
            <v>0.2</v>
          </cell>
          <cell r="Q135">
            <v>9172</v>
          </cell>
          <cell r="R135">
            <v>23117</v>
          </cell>
          <cell r="S135">
            <v>36771</v>
          </cell>
          <cell r="T135">
            <v>69060</v>
          </cell>
          <cell r="U135" t="str">
            <v>2101-0030</v>
          </cell>
        </row>
        <row r="136">
          <cell r="E136" t="str">
            <v>건설기계</v>
          </cell>
          <cell r="F136" t="str">
            <v>$</v>
          </cell>
          <cell r="G136">
            <v>14009</v>
          </cell>
          <cell r="H136">
            <v>15893000</v>
          </cell>
          <cell r="I136">
            <v>1111</v>
          </cell>
          <cell r="J136">
            <v>14.2</v>
          </cell>
          <cell r="L136">
            <v>0.2</v>
          </cell>
          <cell r="M136">
            <v>1</v>
          </cell>
          <cell r="N136">
            <v>1</v>
          </cell>
          <cell r="O136">
            <v>0.2</v>
          </cell>
          <cell r="Q136">
            <v>10019</v>
          </cell>
          <cell r="R136">
            <v>23117</v>
          </cell>
          <cell r="S136">
            <v>47412</v>
          </cell>
          <cell r="T136">
            <v>80548</v>
          </cell>
          <cell r="U136" t="str">
            <v>2101-0040</v>
          </cell>
        </row>
        <row r="137">
          <cell r="E137" t="str">
            <v>건설기계</v>
          </cell>
          <cell r="F137" t="str">
            <v>$</v>
          </cell>
          <cell r="G137">
            <v>17428</v>
          </cell>
          <cell r="H137">
            <v>19772000</v>
          </cell>
          <cell r="I137">
            <v>1111</v>
          </cell>
          <cell r="J137">
            <v>14.8</v>
          </cell>
          <cell r="L137">
            <v>0.2</v>
          </cell>
          <cell r="M137">
            <v>1</v>
          </cell>
          <cell r="N137">
            <v>1</v>
          </cell>
          <cell r="O137">
            <v>0.2</v>
          </cell>
          <cell r="Q137">
            <v>10442</v>
          </cell>
          <cell r="R137">
            <v>23117</v>
          </cell>
          <cell r="S137">
            <v>56370</v>
          </cell>
          <cell r="T137">
            <v>89929</v>
          </cell>
          <cell r="U137" t="str">
            <v>2101-0050</v>
          </cell>
        </row>
        <row r="138">
          <cell r="E138" t="str">
            <v>건설기계</v>
          </cell>
          <cell r="F138" t="str">
            <v>$</v>
          </cell>
          <cell r="G138">
            <v>27919</v>
          </cell>
          <cell r="H138">
            <v>31674000</v>
          </cell>
          <cell r="I138">
            <v>1111</v>
          </cell>
          <cell r="J138">
            <v>21.2</v>
          </cell>
          <cell r="L138">
            <v>0.2</v>
          </cell>
          <cell r="M138">
            <v>1</v>
          </cell>
          <cell r="N138">
            <v>1</v>
          </cell>
          <cell r="O138">
            <v>0.2</v>
          </cell>
          <cell r="Q138">
            <v>14958</v>
          </cell>
          <cell r="R138">
            <v>23117</v>
          </cell>
          <cell r="S138">
            <v>65472</v>
          </cell>
          <cell r="T138">
            <v>103547</v>
          </cell>
          <cell r="U138" t="str">
            <v>2101-0070</v>
          </cell>
        </row>
        <row r="139">
          <cell r="E139" t="str">
            <v>건설기계</v>
          </cell>
          <cell r="F139" t="str">
            <v>$</v>
          </cell>
          <cell r="G139">
            <v>29415</v>
          </cell>
          <cell r="H139">
            <v>33371000</v>
          </cell>
          <cell r="I139">
            <v>1111</v>
          </cell>
          <cell r="J139">
            <v>23.6</v>
          </cell>
          <cell r="L139">
            <v>0.2</v>
          </cell>
          <cell r="M139">
            <v>1</v>
          </cell>
          <cell r="N139">
            <v>1</v>
          </cell>
          <cell r="O139">
            <v>0.2</v>
          </cell>
          <cell r="Q139">
            <v>16652</v>
          </cell>
          <cell r="R139">
            <v>23117</v>
          </cell>
          <cell r="S139">
            <v>78918</v>
          </cell>
          <cell r="T139">
            <v>118687</v>
          </cell>
          <cell r="U139" t="str">
            <v>2101-0080</v>
          </cell>
        </row>
        <row r="140">
          <cell r="E140" t="str">
            <v>건설기계</v>
          </cell>
          <cell r="F140" t="str">
            <v>$</v>
          </cell>
          <cell r="G140">
            <v>36209</v>
          </cell>
          <cell r="H140">
            <v>41079000</v>
          </cell>
          <cell r="I140">
            <v>1111</v>
          </cell>
          <cell r="J140">
            <v>29.5</v>
          </cell>
          <cell r="L140">
            <v>0.2</v>
          </cell>
          <cell r="M140">
            <v>1</v>
          </cell>
          <cell r="N140">
            <v>1</v>
          </cell>
          <cell r="O140">
            <v>0.2</v>
          </cell>
          <cell r="Q140">
            <v>20815</v>
          </cell>
          <cell r="R140">
            <v>23117</v>
          </cell>
          <cell r="S140">
            <v>94555</v>
          </cell>
          <cell r="T140">
            <v>138487</v>
          </cell>
          <cell r="U140" t="str">
            <v>2101-0100</v>
          </cell>
        </row>
        <row r="141">
          <cell r="E141" t="str">
            <v>건설기계</v>
          </cell>
          <cell r="F141" t="str">
            <v>$</v>
          </cell>
          <cell r="G141">
            <v>46450</v>
          </cell>
          <cell r="H141">
            <v>52697000</v>
          </cell>
          <cell r="I141">
            <v>1111</v>
          </cell>
          <cell r="J141">
            <v>30.1</v>
          </cell>
          <cell r="L141">
            <v>0.2</v>
          </cell>
          <cell r="M141">
            <v>1</v>
          </cell>
          <cell r="N141">
            <v>1</v>
          </cell>
          <cell r="O141">
            <v>0.2</v>
          </cell>
          <cell r="Q141">
            <v>21238</v>
          </cell>
          <cell r="R141">
            <v>23117</v>
          </cell>
          <cell r="S141">
            <v>139703</v>
          </cell>
          <cell r="T141">
            <v>184058</v>
          </cell>
          <cell r="U141" t="str">
            <v>2101-0150</v>
          </cell>
        </row>
        <row r="142">
          <cell r="E142" t="str">
            <v>건설기계</v>
          </cell>
          <cell r="F142" t="str">
            <v>$</v>
          </cell>
          <cell r="G142">
            <v>63021</v>
          </cell>
          <cell r="H142">
            <v>71497000</v>
          </cell>
          <cell r="I142">
            <v>1111</v>
          </cell>
          <cell r="J142">
            <v>4.8</v>
          </cell>
          <cell r="L142">
            <v>0.38</v>
          </cell>
          <cell r="M142">
            <v>1</v>
          </cell>
          <cell r="N142">
            <v>1</v>
          </cell>
          <cell r="O142">
            <v>0.2</v>
          </cell>
          <cell r="Q142">
            <v>3894</v>
          </cell>
          <cell r="R142">
            <v>23117</v>
          </cell>
          <cell r="S142">
            <v>21210</v>
          </cell>
          <cell r="T142">
            <v>48221</v>
          </cell>
          <cell r="U142" t="str">
            <v>2104-0010</v>
          </cell>
        </row>
        <row r="143">
          <cell r="E143" t="str">
            <v>건설기계</v>
          </cell>
          <cell r="F143" t="str">
            <v>$</v>
          </cell>
          <cell r="G143">
            <v>811</v>
          </cell>
          <cell r="H143">
            <v>920000</v>
          </cell>
          <cell r="I143">
            <v>1667</v>
          </cell>
          <cell r="J143">
            <v>5.9</v>
          </cell>
          <cell r="L143">
            <v>0.38</v>
          </cell>
          <cell r="M143">
            <v>1</v>
          </cell>
          <cell r="N143">
            <v>1</v>
          </cell>
          <cell r="O143">
            <v>0.2</v>
          </cell>
          <cell r="Q143">
            <v>4787</v>
          </cell>
          <cell r="R143">
            <v>23117</v>
          </cell>
          <cell r="S143">
            <v>31310</v>
          </cell>
          <cell r="T143">
            <v>59214</v>
          </cell>
          <cell r="U143" t="str">
            <v>2104-0015</v>
          </cell>
        </row>
        <row r="144">
          <cell r="E144" t="str">
            <v>건설기계</v>
          </cell>
          <cell r="F144" t="str">
            <v>$</v>
          </cell>
          <cell r="G144">
            <v>1653</v>
          </cell>
          <cell r="H144">
            <v>1875000</v>
          </cell>
          <cell r="I144">
            <v>1667</v>
          </cell>
          <cell r="J144">
            <v>6.8</v>
          </cell>
          <cell r="L144">
            <v>0.38</v>
          </cell>
          <cell r="M144">
            <v>1</v>
          </cell>
          <cell r="N144">
            <v>1</v>
          </cell>
          <cell r="O144">
            <v>0.2</v>
          </cell>
          <cell r="Q144">
            <v>5517</v>
          </cell>
          <cell r="R144">
            <v>23117</v>
          </cell>
          <cell r="S144">
            <v>40147</v>
          </cell>
          <cell r="T144">
            <v>68781</v>
          </cell>
          <cell r="U144" t="str">
            <v>2104-0020</v>
          </cell>
        </row>
        <row r="145">
          <cell r="E145" t="str">
            <v>건설기계</v>
          </cell>
          <cell r="F145" t="str">
            <v>$</v>
          </cell>
          <cell r="G145">
            <v>2323</v>
          </cell>
          <cell r="H145">
            <v>2635000</v>
          </cell>
          <cell r="I145">
            <v>1667</v>
          </cell>
          <cell r="J145">
            <v>7.7</v>
          </cell>
          <cell r="L145">
            <v>0.38</v>
          </cell>
          <cell r="M145">
            <v>1</v>
          </cell>
          <cell r="N145">
            <v>1</v>
          </cell>
          <cell r="O145">
            <v>0.2</v>
          </cell>
          <cell r="Q145">
            <v>6248</v>
          </cell>
          <cell r="R145">
            <v>23117</v>
          </cell>
          <cell r="S145">
            <v>40428</v>
          </cell>
          <cell r="T145">
            <v>69793</v>
          </cell>
          <cell r="U145" t="str">
            <v>2104-0025</v>
          </cell>
        </row>
        <row r="146">
          <cell r="E146" t="str">
            <v>건설기계</v>
          </cell>
          <cell r="F146" t="str">
            <v>$</v>
          </cell>
          <cell r="G146">
            <v>2815</v>
          </cell>
          <cell r="H146">
            <v>3193000</v>
          </cell>
          <cell r="I146">
            <v>1667</v>
          </cell>
          <cell r="J146">
            <v>9.7</v>
          </cell>
          <cell r="L146">
            <v>0.38</v>
          </cell>
          <cell r="M146">
            <v>1</v>
          </cell>
          <cell r="N146">
            <v>1</v>
          </cell>
          <cell r="O146">
            <v>0.2</v>
          </cell>
          <cell r="Q146">
            <v>7870</v>
          </cell>
          <cell r="R146">
            <v>23117</v>
          </cell>
          <cell r="S146">
            <v>41140</v>
          </cell>
          <cell r="T146">
            <v>72127</v>
          </cell>
          <cell r="U146" t="str">
            <v>2104-0030</v>
          </cell>
        </row>
        <row r="147">
          <cell r="E147" t="str">
            <v>건설기계</v>
          </cell>
          <cell r="F147" t="str">
            <v>$</v>
          </cell>
          <cell r="G147">
            <v>4229</v>
          </cell>
          <cell r="H147">
            <v>4797000</v>
          </cell>
          <cell r="I147">
            <v>1667</v>
          </cell>
          <cell r="J147">
            <v>9.7</v>
          </cell>
          <cell r="L147">
            <v>0.38</v>
          </cell>
          <cell r="M147">
            <v>1</v>
          </cell>
          <cell r="N147">
            <v>1</v>
          </cell>
          <cell r="O147">
            <v>0.2</v>
          </cell>
          <cell r="Q147">
            <v>7870</v>
          </cell>
          <cell r="R147">
            <v>23117</v>
          </cell>
          <cell r="S147">
            <v>44132</v>
          </cell>
          <cell r="T147">
            <v>75119</v>
          </cell>
          <cell r="U147" t="str">
            <v>2104-0035</v>
          </cell>
        </row>
        <row r="148">
          <cell r="E148" t="str">
            <v>건설기계</v>
          </cell>
          <cell r="F148" t="str">
            <v>$</v>
          </cell>
          <cell r="G148">
            <v>4891</v>
          </cell>
          <cell r="H148">
            <v>5548000</v>
          </cell>
          <cell r="I148">
            <v>1667</v>
          </cell>
          <cell r="J148">
            <v>10.7</v>
          </cell>
          <cell r="L148">
            <v>0.55</v>
          </cell>
          <cell r="M148">
            <v>1</v>
          </cell>
          <cell r="N148">
            <v>1</v>
          </cell>
          <cell r="O148">
            <v>0.2</v>
          </cell>
          <cell r="Q148">
            <v>9751</v>
          </cell>
          <cell r="R148">
            <v>23117</v>
          </cell>
          <cell r="S148">
            <v>48620</v>
          </cell>
          <cell r="T148">
            <v>81488</v>
          </cell>
          <cell r="U148" t="str">
            <v>2104-0040</v>
          </cell>
        </row>
        <row r="149">
          <cell r="E149" t="str">
            <v>건설기계</v>
          </cell>
          <cell r="F149" t="str">
            <v>$</v>
          </cell>
          <cell r="G149">
            <v>5878</v>
          </cell>
          <cell r="H149">
            <v>6668000</v>
          </cell>
          <cell r="I149">
            <v>1667</v>
          </cell>
          <cell r="J149">
            <v>12.6</v>
          </cell>
          <cell r="L149">
            <v>0.55</v>
          </cell>
          <cell r="M149">
            <v>1</v>
          </cell>
          <cell r="N149">
            <v>1</v>
          </cell>
          <cell r="O149">
            <v>0.2</v>
          </cell>
          <cell r="Q149">
            <v>11483</v>
          </cell>
          <cell r="R149">
            <v>23117</v>
          </cell>
          <cell r="S149">
            <v>53108</v>
          </cell>
          <cell r="T149">
            <v>87708</v>
          </cell>
          <cell r="U149" t="str">
            <v>2104-0045</v>
          </cell>
        </row>
        <row r="150">
          <cell r="E150" t="str">
            <v>건설기계</v>
          </cell>
          <cell r="F150" t="str">
            <v>$</v>
          </cell>
          <cell r="G150">
            <v>6798</v>
          </cell>
          <cell r="H150">
            <v>7712000</v>
          </cell>
          <cell r="I150">
            <v>1667</v>
          </cell>
          <cell r="J150">
            <v>12.6</v>
          </cell>
          <cell r="L150">
            <v>0.55</v>
          </cell>
          <cell r="M150">
            <v>1</v>
          </cell>
          <cell r="N150">
            <v>1</v>
          </cell>
          <cell r="O150">
            <v>0.2</v>
          </cell>
          <cell r="Q150">
            <v>11483</v>
          </cell>
          <cell r="R150">
            <v>23117</v>
          </cell>
          <cell r="S150">
            <v>59840</v>
          </cell>
          <cell r="T150">
            <v>94440</v>
          </cell>
          <cell r="U150" t="str">
            <v>2104-0050</v>
          </cell>
        </row>
        <row r="151">
          <cell r="E151" t="str">
            <v>건설기계</v>
          </cell>
          <cell r="F151" t="str">
            <v>$</v>
          </cell>
          <cell r="G151">
            <v>9921</v>
          </cell>
          <cell r="H151">
            <v>11255000</v>
          </cell>
          <cell r="I151">
            <v>1667</v>
          </cell>
          <cell r="J151">
            <v>13.3</v>
          </cell>
          <cell r="L151">
            <v>0.55</v>
          </cell>
          <cell r="M151">
            <v>1</v>
          </cell>
          <cell r="N151">
            <v>1</v>
          </cell>
          <cell r="O151">
            <v>0.2</v>
          </cell>
          <cell r="Q151">
            <v>12121</v>
          </cell>
          <cell r="R151">
            <v>23117</v>
          </cell>
          <cell r="S151">
            <v>67782</v>
          </cell>
          <cell r="T151">
            <v>103020</v>
          </cell>
          <cell r="U151" t="str">
            <v>2104-0060</v>
          </cell>
        </row>
        <row r="152">
          <cell r="E152" t="str">
            <v>건설기계</v>
          </cell>
          <cell r="F152" t="str">
            <v>$</v>
          </cell>
          <cell r="G152">
            <v>871</v>
          </cell>
          <cell r="H152">
            <v>988000</v>
          </cell>
          <cell r="I152">
            <v>1667</v>
          </cell>
          <cell r="J152">
            <v>15.5</v>
          </cell>
          <cell r="L152">
            <v>0.55</v>
          </cell>
          <cell r="M152">
            <v>1</v>
          </cell>
          <cell r="N152">
            <v>1</v>
          </cell>
          <cell r="O152">
            <v>0.2</v>
          </cell>
          <cell r="Q152">
            <v>14126</v>
          </cell>
          <cell r="R152">
            <v>23117</v>
          </cell>
          <cell r="S152">
            <v>78210</v>
          </cell>
          <cell r="T152">
            <v>115453</v>
          </cell>
          <cell r="U152" t="str">
            <v>2104-0070</v>
          </cell>
        </row>
        <row r="153">
          <cell r="E153" t="str">
            <v>건설기계</v>
          </cell>
          <cell r="F153" t="str">
            <v>$</v>
          </cell>
          <cell r="G153">
            <v>1008</v>
          </cell>
          <cell r="H153">
            <v>1143000</v>
          </cell>
          <cell r="I153">
            <v>1667</v>
          </cell>
          <cell r="J153">
            <v>15.5</v>
          </cell>
          <cell r="L153">
            <v>0.55</v>
          </cell>
          <cell r="M153">
            <v>1</v>
          </cell>
          <cell r="N153">
            <v>1</v>
          </cell>
          <cell r="O153">
            <v>0.2</v>
          </cell>
          <cell r="Q153">
            <v>14126</v>
          </cell>
          <cell r="R153">
            <v>23117</v>
          </cell>
          <cell r="S153">
            <v>97328</v>
          </cell>
          <cell r="T153">
            <v>134571</v>
          </cell>
          <cell r="U153" t="str">
            <v>2104-0080</v>
          </cell>
        </row>
        <row r="154">
          <cell r="E154" t="str">
            <v>건설기계</v>
          </cell>
          <cell r="F154" t="str">
            <v>$</v>
          </cell>
          <cell r="G154">
            <v>1623</v>
          </cell>
          <cell r="H154">
            <v>1841000</v>
          </cell>
          <cell r="I154">
            <v>1667</v>
          </cell>
          <cell r="J154">
            <v>20</v>
          </cell>
          <cell r="L154">
            <v>0.55</v>
          </cell>
          <cell r="M154">
            <v>1</v>
          </cell>
          <cell r="N154">
            <v>1</v>
          </cell>
          <cell r="O154">
            <v>0.2</v>
          </cell>
          <cell r="Q154">
            <v>18228</v>
          </cell>
          <cell r="R154">
            <v>23117</v>
          </cell>
          <cell r="S154">
            <v>118184</v>
          </cell>
          <cell r="T154">
            <v>159529</v>
          </cell>
          <cell r="U154" t="str">
            <v>2104-0100</v>
          </cell>
        </row>
        <row r="155">
          <cell r="E155" t="str">
            <v>건설기계</v>
          </cell>
          <cell r="F155" t="str">
            <v>$</v>
          </cell>
          <cell r="G155">
            <v>2674</v>
          </cell>
          <cell r="H155">
            <v>3033000</v>
          </cell>
          <cell r="I155">
            <v>1667</v>
          </cell>
          <cell r="J155">
            <v>3.6</v>
          </cell>
          <cell r="L155">
            <v>0.2</v>
          </cell>
          <cell r="M155">
            <v>1</v>
          </cell>
          <cell r="Q155">
            <v>2540</v>
          </cell>
          <cell r="R155">
            <v>11509</v>
          </cell>
          <cell r="S155">
            <v>1811</v>
          </cell>
          <cell r="T155">
            <v>15860</v>
          </cell>
          <cell r="U155" t="str">
            <v>2105-0002</v>
          </cell>
        </row>
        <row r="156">
          <cell r="E156" t="str">
            <v>건설기계</v>
          </cell>
          <cell r="F156" t="str">
            <v>$</v>
          </cell>
          <cell r="G156">
            <v>3273</v>
          </cell>
          <cell r="H156">
            <v>3713000</v>
          </cell>
          <cell r="I156">
            <v>1667</v>
          </cell>
          <cell r="J156">
            <v>3.9</v>
          </cell>
          <cell r="L156">
            <v>0.2</v>
          </cell>
          <cell r="M156">
            <v>1</v>
          </cell>
          <cell r="Q156">
            <v>2751</v>
          </cell>
          <cell r="R156">
            <v>11509</v>
          </cell>
          <cell r="S156">
            <v>2090</v>
          </cell>
          <cell r="T156">
            <v>16350</v>
          </cell>
          <cell r="U156" t="str">
            <v>2105-0003</v>
          </cell>
        </row>
        <row r="157">
          <cell r="E157" t="str">
            <v>건설기계</v>
          </cell>
          <cell r="F157" t="str">
            <v>$</v>
          </cell>
          <cell r="G157">
            <v>3788</v>
          </cell>
          <cell r="H157">
            <v>4297000</v>
          </cell>
          <cell r="I157">
            <v>1667</v>
          </cell>
          <cell r="J157">
            <v>6.4</v>
          </cell>
          <cell r="L157">
            <v>0.2</v>
          </cell>
          <cell r="M157">
            <v>1</v>
          </cell>
          <cell r="Q157">
            <v>4515</v>
          </cell>
          <cell r="R157">
            <v>11509</v>
          </cell>
          <cell r="S157">
            <v>3344</v>
          </cell>
          <cell r="T157">
            <v>19368</v>
          </cell>
          <cell r="U157" t="str">
            <v>2105-0005</v>
          </cell>
        </row>
        <row r="158">
          <cell r="E158" t="str">
            <v>건설기계</v>
          </cell>
          <cell r="F158" t="str">
            <v>$</v>
          </cell>
          <cell r="G158">
            <v>4054</v>
          </cell>
          <cell r="H158">
            <v>4599000</v>
          </cell>
          <cell r="I158">
            <v>1667</v>
          </cell>
          <cell r="Q158">
            <v>0</v>
          </cell>
          <cell r="R158">
            <v>0</v>
          </cell>
          <cell r="S158">
            <v>682</v>
          </cell>
          <cell r="T158">
            <v>682</v>
          </cell>
          <cell r="U158" t="str">
            <v>2111-0029</v>
          </cell>
        </row>
        <row r="159">
          <cell r="E159" t="str">
            <v>건설기계</v>
          </cell>
          <cell r="F159" t="str">
            <v>$</v>
          </cell>
          <cell r="G159">
            <v>4845</v>
          </cell>
          <cell r="H159">
            <v>5496000</v>
          </cell>
          <cell r="I159">
            <v>1667</v>
          </cell>
          <cell r="Q159">
            <v>0</v>
          </cell>
          <cell r="R159">
            <v>0</v>
          </cell>
          <cell r="S159">
            <v>1314</v>
          </cell>
          <cell r="T159">
            <v>1314</v>
          </cell>
          <cell r="U159" t="str">
            <v>2111-0038</v>
          </cell>
        </row>
        <row r="160">
          <cell r="E160" t="str">
            <v>건설기계</v>
          </cell>
          <cell r="F160" t="str">
            <v>$</v>
          </cell>
          <cell r="G160">
            <v>7276</v>
          </cell>
          <cell r="H160">
            <v>8254000</v>
          </cell>
          <cell r="I160">
            <v>1667</v>
          </cell>
          <cell r="Q160">
            <v>0</v>
          </cell>
          <cell r="R160">
            <v>0</v>
          </cell>
          <cell r="S160">
            <v>1923</v>
          </cell>
          <cell r="T160">
            <v>1923</v>
          </cell>
          <cell r="U160" t="str">
            <v>2111-0057</v>
          </cell>
        </row>
        <row r="161">
          <cell r="E161" t="str">
            <v>건설기계</v>
          </cell>
          <cell r="F161" t="str">
            <v>$</v>
          </cell>
          <cell r="G161">
            <v>198927</v>
          </cell>
          <cell r="H161">
            <v>225682000</v>
          </cell>
          <cell r="I161">
            <v>1848</v>
          </cell>
          <cell r="Q161">
            <v>0</v>
          </cell>
          <cell r="R161">
            <v>0</v>
          </cell>
          <cell r="S161">
            <v>2730</v>
          </cell>
          <cell r="T161">
            <v>2730</v>
          </cell>
          <cell r="U161" t="str">
            <v>2111-0076</v>
          </cell>
        </row>
        <row r="162">
          <cell r="E162" t="str">
            <v>건설기계</v>
          </cell>
          <cell r="F162" t="str">
            <v>$</v>
          </cell>
          <cell r="G162">
            <v>199219</v>
          </cell>
          <cell r="H162">
            <v>226013000</v>
          </cell>
          <cell r="I162">
            <v>1848</v>
          </cell>
          <cell r="Q162">
            <v>0</v>
          </cell>
          <cell r="R162">
            <v>0</v>
          </cell>
          <cell r="S162">
            <v>4430</v>
          </cell>
          <cell r="T162">
            <v>4430</v>
          </cell>
          <cell r="U162" t="str">
            <v>2111-0115</v>
          </cell>
        </row>
        <row r="163">
          <cell r="E163" t="str">
            <v>건설기계</v>
          </cell>
          <cell r="F163" t="str">
            <v>$</v>
          </cell>
          <cell r="G163">
            <v>214300</v>
          </cell>
          <cell r="H163">
            <v>243123000</v>
          </cell>
          <cell r="I163">
            <v>1848</v>
          </cell>
          <cell r="Q163">
            <v>0</v>
          </cell>
          <cell r="R163">
            <v>0</v>
          </cell>
          <cell r="S163">
            <v>4727</v>
          </cell>
          <cell r="T163">
            <v>4727</v>
          </cell>
          <cell r="U163" t="str">
            <v>2111-0153</v>
          </cell>
        </row>
        <row r="164">
          <cell r="E164" t="str">
            <v>건설기계</v>
          </cell>
          <cell r="F164" t="str">
            <v>원</v>
          </cell>
          <cell r="G164">
            <v>9990</v>
          </cell>
          <cell r="H164">
            <v>9990000</v>
          </cell>
          <cell r="I164">
            <v>2361</v>
          </cell>
          <cell r="J164">
            <v>5</v>
          </cell>
          <cell r="L164">
            <v>0.35</v>
          </cell>
          <cell r="M164">
            <v>1</v>
          </cell>
          <cell r="Q164">
            <v>0</v>
          </cell>
          <cell r="R164">
            <v>0</v>
          </cell>
          <cell r="S164">
            <v>5603</v>
          </cell>
          <cell r="T164">
            <v>5603</v>
          </cell>
          <cell r="U164" t="str">
            <v>2111-0191</v>
          </cell>
        </row>
        <row r="165">
          <cell r="E165" t="str">
            <v>건설기계</v>
          </cell>
          <cell r="F165" t="str">
            <v>원</v>
          </cell>
          <cell r="G165">
            <v>10800</v>
          </cell>
          <cell r="H165">
            <v>10800000</v>
          </cell>
          <cell r="I165">
            <v>2361</v>
          </cell>
          <cell r="J165">
            <v>5</v>
          </cell>
          <cell r="L165">
            <v>0.35</v>
          </cell>
          <cell r="M165">
            <v>1</v>
          </cell>
          <cell r="Q165">
            <v>0</v>
          </cell>
          <cell r="R165">
            <v>0</v>
          </cell>
          <cell r="S165">
            <v>7288</v>
          </cell>
          <cell r="T165">
            <v>7288</v>
          </cell>
          <cell r="U165" t="str">
            <v>2111-0229</v>
          </cell>
        </row>
        <row r="166">
          <cell r="E166" t="str">
            <v>건설기계</v>
          </cell>
          <cell r="F166" t="str">
            <v>원</v>
          </cell>
          <cell r="G166">
            <v>14700</v>
          </cell>
          <cell r="H166">
            <v>14700000</v>
          </cell>
          <cell r="I166">
            <v>2361</v>
          </cell>
          <cell r="J166">
            <v>7.2</v>
          </cell>
          <cell r="L166">
            <v>0.35</v>
          </cell>
          <cell r="M166">
            <v>1</v>
          </cell>
          <cell r="Q166">
            <v>0</v>
          </cell>
          <cell r="R166">
            <v>0</v>
          </cell>
          <cell r="S166">
            <v>9220</v>
          </cell>
          <cell r="T166">
            <v>9220</v>
          </cell>
          <cell r="U166" t="str">
            <v>2111-0268</v>
          </cell>
        </row>
        <row r="167">
          <cell r="E167" t="str">
            <v>건설기계</v>
          </cell>
          <cell r="F167" t="str">
            <v>원</v>
          </cell>
          <cell r="G167">
            <v>20600</v>
          </cell>
          <cell r="H167">
            <v>20600000</v>
          </cell>
          <cell r="I167">
            <v>2361</v>
          </cell>
          <cell r="J167">
            <v>7.2</v>
          </cell>
          <cell r="L167">
            <v>0.35</v>
          </cell>
          <cell r="M167">
            <v>1</v>
          </cell>
          <cell r="Q167">
            <v>0</v>
          </cell>
          <cell r="R167">
            <v>0</v>
          </cell>
          <cell r="S167">
            <v>731</v>
          </cell>
          <cell r="T167">
            <v>731</v>
          </cell>
          <cell r="U167" t="str">
            <v>2112-0029</v>
          </cell>
        </row>
        <row r="168">
          <cell r="E168" t="str">
            <v>건설기계</v>
          </cell>
          <cell r="F168" t="str">
            <v>원</v>
          </cell>
          <cell r="G168">
            <v>24760</v>
          </cell>
          <cell r="H168">
            <v>24760000</v>
          </cell>
          <cell r="I168">
            <v>2361</v>
          </cell>
          <cell r="J168">
            <v>8.3</v>
          </cell>
          <cell r="L168">
            <v>0.35</v>
          </cell>
          <cell r="M168">
            <v>1</v>
          </cell>
          <cell r="Q168">
            <v>0</v>
          </cell>
          <cell r="R168">
            <v>0</v>
          </cell>
          <cell r="S168">
            <v>1313</v>
          </cell>
          <cell r="T168">
            <v>1313</v>
          </cell>
          <cell r="U168" t="str">
            <v>2112-0038</v>
          </cell>
        </row>
        <row r="169">
          <cell r="E169" t="str">
            <v>건설기계</v>
          </cell>
          <cell r="F169" t="str">
            <v>$</v>
          </cell>
          <cell r="G169">
            <v>63102</v>
          </cell>
          <cell r="H169">
            <v>71589000</v>
          </cell>
          <cell r="I169">
            <v>3146</v>
          </cell>
          <cell r="J169">
            <v>8</v>
          </cell>
          <cell r="L169">
            <v>0.2</v>
          </cell>
          <cell r="M169">
            <v>1</v>
          </cell>
          <cell r="N169">
            <v>0.5</v>
          </cell>
          <cell r="O169">
            <v>0.2</v>
          </cell>
          <cell r="Q169">
            <v>0</v>
          </cell>
          <cell r="R169">
            <v>0</v>
          </cell>
          <cell r="S169">
            <v>1960</v>
          </cell>
          <cell r="T169">
            <v>1960</v>
          </cell>
          <cell r="U169" t="str">
            <v>2112-0057</v>
          </cell>
        </row>
        <row r="170">
          <cell r="E170" t="str">
            <v>기계</v>
          </cell>
          <cell r="F170" t="str">
            <v>$</v>
          </cell>
          <cell r="G170">
            <v>24019</v>
          </cell>
          <cell r="H170">
            <v>27249000</v>
          </cell>
          <cell r="I170">
            <v>2860</v>
          </cell>
          <cell r="J170">
            <v>9.8</v>
          </cell>
          <cell r="L170">
            <v>0.28</v>
          </cell>
          <cell r="M170">
            <v>1</v>
          </cell>
          <cell r="Q170">
            <v>0</v>
          </cell>
          <cell r="R170">
            <v>0</v>
          </cell>
          <cell r="S170">
            <v>2439</v>
          </cell>
          <cell r="T170">
            <v>2439</v>
          </cell>
          <cell r="U170" t="str">
            <v>2112-0076</v>
          </cell>
        </row>
        <row r="171">
          <cell r="E171" t="str">
            <v>기계</v>
          </cell>
          <cell r="F171" t="str">
            <v>$</v>
          </cell>
          <cell r="G171">
            <v>29025</v>
          </cell>
          <cell r="H171">
            <v>32928000</v>
          </cell>
          <cell r="I171">
            <v>2860</v>
          </cell>
          <cell r="J171">
            <v>12</v>
          </cell>
          <cell r="L171">
            <v>0.28</v>
          </cell>
          <cell r="M171">
            <v>1</v>
          </cell>
          <cell r="Q171">
            <v>0</v>
          </cell>
          <cell r="R171">
            <v>0</v>
          </cell>
          <cell r="S171">
            <v>3907</v>
          </cell>
          <cell r="T171">
            <v>3907</v>
          </cell>
          <cell r="U171" t="str">
            <v>2112-0115</v>
          </cell>
        </row>
        <row r="172">
          <cell r="E172" t="str">
            <v>기계</v>
          </cell>
          <cell r="F172" t="str">
            <v>$</v>
          </cell>
          <cell r="G172">
            <v>32825</v>
          </cell>
          <cell r="H172">
            <v>37239000</v>
          </cell>
          <cell r="I172">
            <v>2860</v>
          </cell>
          <cell r="J172">
            <v>12.4</v>
          </cell>
          <cell r="L172">
            <v>0.28</v>
          </cell>
          <cell r="M172">
            <v>1</v>
          </cell>
          <cell r="Q172">
            <v>0</v>
          </cell>
          <cell r="R172">
            <v>0</v>
          </cell>
          <cell r="S172">
            <v>4116</v>
          </cell>
          <cell r="T172">
            <v>4116</v>
          </cell>
          <cell r="U172" t="str">
            <v>2112-0153</v>
          </cell>
        </row>
        <row r="173">
          <cell r="E173" t="str">
            <v>기계</v>
          </cell>
          <cell r="F173" t="str">
            <v>$</v>
          </cell>
          <cell r="G173">
            <v>41768</v>
          </cell>
          <cell r="H173">
            <v>47385000</v>
          </cell>
          <cell r="I173">
            <v>2860</v>
          </cell>
          <cell r="J173">
            <v>15.7</v>
          </cell>
          <cell r="L173">
            <v>0.28</v>
          </cell>
          <cell r="M173">
            <v>1</v>
          </cell>
          <cell r="Q173">
            <v>0</v>
          </cell>
          <cell r="R173">
            <v>0</v>
          </cell>
          <cell r="S173">
            <v>5067</v>
          </cell>
          <cell r="T173">
            <v>5067</v>
          </cell>
          <cell r="U173" t="str">
            <v>2112-0191</v>
          </cell>
        </row>
        <row r="174">
          <cell r="E174" t="str">
            <v>기계</v>
          </cell>
          <cell r="F174" t="str">
            <v>$</v>
          </cell>
          <cell r="G174">
            <v>1400</v>
          </cell>
          <cell r="H174">
            <v>1588000</v>
          </cell>
          <cell r="I174">
            <v>3289</v>
          </cell>
          <cell r="J174">
            <v>0.8</v>
          </cell>
          <cell r="K174" t="str">
            <v>휘발유</v>
          </cell>
          <cell r="L174">
            <v>0.06</v>
          </cell>
          <cell r="M174">
            <v>1</v>
          </cell>
          <cell r="Q174">
            <v>0</v>
          </cell>
          <cell r="R174">
            <v>0</v>
          </cell>
          <cell r="S174">
            <v>6500</v>
          </cell>
          <cell r="T174">
            <v>6500</v>
          </cell>
          <cell r="U174" t="str">
            <v>2112-0229</v>
          </cell>
        </row>
        <row r="175">
          <cell r="E175" t="str">
            <v>기계</v>
          </cell>
          <cell r="F175" t="str">
            <v>$</v>
          </cell>
          <cell r="G175">
            <v>1905</v>
          </cell>
          <cell r="H175">
            <v>2161000</v>
          </cell>
          <cell r="I175">
            <v>3289</v>
          </cell>
          <cell r="J175">
            <v>1.2</v>
          </cell>
          <cell r="K175" t="str">
            <v>휘발유</v>
          </cell>
          <cell r="L175">
            <v>0.06</v>
          </cell>
          <cell r="M175">
            <v>1</v>
          </cell>
          <cell r="Q175">
            <v>0</v>
          </cell>
          <cell r="R175">
            <v>0</v>
          </cell>
          <cell r="S175">
            <v>8819</v>
          </cell>
          <cell r="T175">
            <v>8819</v>
          </cell>
          <cell r="U175" t="str">
            <v>2112-0268</v>
          </cell>
        </row>
        <row r="176">
          <cell r="E176" t="str">
            <v>기계</v>
          </cell>
          <cell r="F176" t="str">
            <v>$</v>
          </cell>
          <cell r="G176">
            <v>3812</v>
          </cell>
          <cell r="H176">
            <v>4324000</v>
          </cell>
          <cell r="I176">
            <v>3708</v>
          </cell>
          <cell r="J176">
            <v>1.3</v>
          </cell>
          <cell r="K176" t="str">
            <v>휘발유</v>
          </cell>
          <cell r="L176">
            <v>0.02</v>
          </cell>
          <cell r="M176">
            <v>1</v>
          </cell>
          <cell r="Q176">
            <v>0</v>
          </cell>
          <cell r="R176">
            <v>0</v>
          </cell>
          <cell r="S176">
            <v>170</v>
          </cell>
          <cell r="T176">
            <v>170</v>
          </cell>
          <cell r="U176" t="str">
            <v>2113-0029</v>
          </cell>
        </row>
        <row r="177">
          <cell r="E177" t="str">
            <v>기계</v>
          </cell>
          <cell r="F177" t="str">
            <v>$</v>
          </cell>
          <cell r="G177">
            <v>6493</v>
          </cell>
          <cell r="H177">
            <v>7366000</v>
          </cell>
          <cell r="I177">
            <v>3708</v>
          </cell>
          <cell r="J177">
            <v>1.3</v>
          </cell>
          <cell r="K177" t="str">
            <v>휘발유</v>
          </cell>
          <cell r="L177">
            <v>0.02</v>
          </cell>
          <cell r="M177">
            <v>1</v>
          </cell>
          <cell r="Q177">
            <v>0</v>
          </cell>
          <cell r="R177">
            <v>0</v>
          </cell>
          <cell r="S177">
            <v>347</v>
          </cell>
          <cell r="T177">
            <v>347</v>
          </cell>
          <cell r="U177" t="str">
            <v>2113-0038</v>
          </cell>
        </row>
        <row r="178">
          <cell r="E178" t="str">
            <v>기계</v>
          </cell>
          <cell r="F178" t="str">
            <v>$</v>
          </cell>
          <cell r="G178">
            <v>7636</v>
          </cell>
          <cell r="H178">
            <v>8663000</v>
          </cell>
          <cell r="I178">
            <v>3708</v>
          </cell>
          <cell r="J178">
            <v>1.3</v>
          </cell>
          <cell r="K178" t="str">
            <v>휘발유</v>
          </cell>
          <cell r="L178">
            <v>0.02</v>
          </cell>
          <cell r="M178">
            <v>1</v>
          </cell>
          <cell r="Q178">
            <v>0</v>
          </cell>
          <cell r="R178">
            <v>0</v>
          </cell>
          <cell r="S178">
            <v>487</v>
          </cell>
          <cell r="T178">
            <v>487</v>
          </cell>
          <cell r="U178" t="str">
            <v>2113-0057</v>
          </cell>
        </row>
        <row r="179">
          <cell r="E179" t="str">
            <v>기계</v>
          </cell>
          <cell r="F179" t="str">
            <v>$</v>
          </cell>
          <cell r="G179">
            <v>9187</v>
          </cell>
          <cell r="H179">
            <v>10422000</v>
          </cell>
          <cell r="I179">
            <v>3708</v>
          </cell>
          <cell r="J179">
            <v>2</v>
          </cell>
          <cell r="K179" t="str">
            <v>휘발유</v>
          </cell>
          <cell r="L179">
            <v>0.02</v>
          </cell>
          <cell r="M179">
            <v>1</v>
          </cell>
          <cell r="Q179">
            <v>0</v>
          </cell>
          <cell r="R179">
            <v>0</v>
          </cell>
          <cell r="S179">
            <v>591</v>
          </cell>
          <cell r="T179">
            <v>591</v>
          </cell>
          <cell r="U179" t="str">
            <v>2113-0076</v>
          </cell>
        </row>
        <row r="180">
          <cell r="E180" t="str">
            <v>기계</v>
          </cell>
          <cell r="F180" t="str">
            <v>$</v>
          </cell>
          <cell r="G180">
            <v>10509</v>
          </cell>
          <cell r="H180">
            <v>11922000</v>
          </cell>
          <cell r="I180">
            <v>3708</v>
          </cell>
          <cell r="J180">
            <v>3.9</v>
          </cell>
          <cell r="K180" t="str">
            <v>휘발유</v>
          </cell>
          <cell r="L180">
            <v>0.02</v>
          </cell>
          <cell r="M180">
            <v>1</v>
          </cell>
          <cell r="Q180">
            <v>0</v>
          </cell>
          <cell r="R180">
            <v>0</v>
          </cell>
          <cell r="S180">
            <v>888</v>
          </cell>
          <cell r="T180">
            <v>888</v>
          </cell>
          <cell r="U180" t="str">
            <v>2113-0115</v>
          </cell>
        </row>
        <row r="181">
          <cell r="E181" t="str">
            <v>기계</v>
          </cell>
          <cell r="F181" t="str">
            <v>$</v>
          </cell>
          <cell r="G181">
            <v>11826</v>
          </cell>
          <cell r="H181">
            <v>13416000</v>
          </cell>
          <cell r="I181">
            <v>3708</v>
          </cell>
          <cell r="J181">
            <v>3.9</v>
          </cell>
          <cell r="K181" t="str">
            <v>휘발유</v>
          </cell>
          <cell r="L181">
            <v>0.02</v>
          </cell>
          <cell r="M181">
            <v>1</v>
          </cell>
          <cell r="Q181">
            <v>0</v>
          </cell>
          <cell r="R181">
            <v>0</v>
          </cell>
          <cell r="S181">
            <v>1027</v>
          </cell>
          <cell r="T181">
            <v>1027</v>
          </cell>
          <cell r="U181" t="str">
            <v>2113-0153</v>
          </cell>
        </row>
        <row r="182">
          <cell r="E182" t="str">
            <v>기계</v>
          </cell>
          <cell r="F182" t="str">
            <v>원</v>
          </cell>
          <cell r="G182">
            <v>1850</v>
          </cell>
          <cell r="H182">
            <v>1850000</v>
          </cell>
          <cell r="I182">
            <v>6639</v>
          </cell>
          <cell r="J182">
            <v>5.6</v>
          </cell>
          <cell r="K182" t="str">
            <v>휘발유</v>
          </cell>
          <cell r="L182">
            <v>0.2</v>
          </cell>
          <cell r="M182">
            <v>1</v>
          </cell>
          <cell r="Q182">
            <v>0</v>
          </cell>
          <cell r="R182">
            <v>0</v>
          </cell>
          <cell r="S182">
            <v>1234</v>
          </cell>
          <cell r="T182">
            <v>1234</v>
          </cell>
          <cell r="U182" t="str">
            <v>2113-0191</v>
          </cell>
        </row>
        <row r="183">
          <cell r="E183" t="str">
            <v>건설기계</v>
          </cell>
          <cell r="F183" t="str">
            <v>원</v>
          </cell>
          <cell r="G183">
            <v>247500</v>
          </cell>
          <cell r="H183">
            <v>247500000</v>
          </cell>
          <cell r="I183">
            <v>3913</v>
          </cell>
          <cell r="J183">
            <v>18</v>
          </cell>
          <cell r="L183">
            <v>0.39</v>
          </cell>
          <cell r="M183">
            <v>1</v>
          </cell>
          <cell r="Q183">
            <v>0</v>
          </cell>
          <cell r="R183">
            <v>0</v>
          </cell>
          <cell r="S183">
            <v>1427</v>
          </cell>
          <cell r="T183">
            <v>1427</v>
          </cell>
          <cell r="U183" t="str">
            <v>2113-0229</v>
          </cell>
        </row>
        <row r="184">
          <cell r="E184" t="str">
            <v>기계</v>
          </cell>
          <cell r="F184" t="str">
            <v>원</v>
          </cell>
          <cell r="G184">
            <v>10500</v>
          </cell>
          <cell r="H184">
            <v>10500000</v>
          </cell>
          <cell r="I184">
            <v>2027</v>
          </cell>
          <cell r="J184">
            <v>6.1</v>
          </cell>
          <cell r="L184">
            <v>0.2</v>
          </cell>
          <cell r="M184">
            <v>1</v>
          </cell>
          <cell r="Q184">
            <v>0</v>
          </cell>
          <cell r="R184">
            <v>0</v>
          </cell>
          <cell r="S184">
            <v>2083</v>
          </cell>
          <cell r="T184">
            <v>2083</v>
          </cell>
          <cell r="U184" t="str">
            <v>2113-0268</v>
          </cell>
        </row>
        <row r="185">
          <cell r="E185" t="str">
            <v>기계</v>
          </cell>
          <cell r="F185" t="str">
            <v>$</v>
          </cell>
          <cell r="G185">
            <v>1929</v>
          </cell>
          <cell r="H185">
            <v>2188000</v>
          </cell>
          <cell r="I185">
            <v>2778</v>
          </cell>
          <cell r="Q185">
            <v>0</v>
          </cell>
          <cell r="R185">
            <v>0</v>
          </cell>
          <cell r="S185">
            <v>182</v>
          </cell>
          <cell r="T185">
            <v>182</v>
          </cell>
          <cell r="U185" t="str">
            <v>2114-0029</v>
          </cell>
        </row>
        <row r="186">
          <cell r="E186" t="str">
            <v>기계</v>
          </cell>
          <cell r="F186" t="str">
            <v>$</v>
          </cell>
          <cell r="G186">
            <v>1145</v>
          </cell>
          <cell r="H186">
            <v>1299000</v>
          </cell>
          <cell r="I186">
            <v>2778</v>
          </cell>
          <cell r="Q186">
            <v>0</v>
          </cell>
          <cell r="R186">
            <v>0</v>
          </cell>
          <cell r="S186">
            <v>211</v>
          </cell>
          <cell r="T186">
            <v>211</v>
          </cell>
          <cell r="U186" t="str">
            <v>2114-0038</v>
          </cell>
        </row>
        <row r="187">
          <cell r="E187" t="str">
            <v>기계</v>
          </cell>
          <cell r="F187" t="str">
            <v>$</v>
          </cell>
          <cell r="G187">
            <v>1130</v>
          </cell>
          <cell r="H187">
            <v>1281000</v>
          </cell>
          <cell r="I187">
            <v>2778</v>
          </cell>
          <cell r="Q187">
            <v>0</v>
          </cell>
          <cell r="R187">
            <v>0</v>
          </cell>
          <cell r="S187">
            <v>340</v>
          </cell>
          <cell r="T187">
            <v>340</v>
          </cell>
          <cell r="U187" t="str">
            <v>2114-0057</v>
          </cell>
        </row>
        <row r="188">
          <cell r="E188" t="str">
            <v>기계</v>
          </cell>
          <cell r="F188" t="str">
            <v>$</v>
          </cell>
          <cell r="G188">
            <v>1600</v>
          </cell>
          <cell r="H188">
            <v>1815000</v>
          </cell>
          <cell r="I188">
            <v>2778</v>
          </cell>
          <cell r="Q188">
            <v>0</v>
          </cell>
          <cell r="R188">
            <v>0</v>
          </cell>
          <cell r="S188">
            <v>561</v>
          </cell>
          <cell r="T188">
            <v>561</v>
          </cell>
          <cell r="U188" t="str">
            <v>2114-0076</v>
          </cell>
        </row>
        <row r="189">
          <cell r="E189" t="str">
            <v>기계</v>
          </cell>
          <cell r="F189" t="str">
            <v>원</v>
          </cell>
          <cell r="G189">
            <v>615</v>
          </cell>
          <cell r="H189">
            <v>615000</v>
          </cell>
          <cell r="I189">
            <v>3935</v>
          </cell>
          <cell r="Q189">
            <v>0</v>
          </cell>
          <cell r="R189">
            <v>0</v>
          </cell>
          <cell r="S189">
            <v>687</v>
          </cell>
          <cell r="T189">
            <v>687</v>
          </cell>
          <cell r="U189" t="str">
            <v>2114-0115</v>
          </cell>
        </row>
        <row r="190">
          <cell r="E190" t="str">
            <v>운반기계</v>
          </cell>
          <cell r="F190" t="str">
            <v>$</v>
          </cell>
          <cell r="G190">
            <v>13097</v>
          </cell>
          <cell r="H190">
            <v>14858000</v>
          </cell>
          <cell r="I190">
            <v>2533</v>
          </cell>
          <cell r="J190">
            <v>10.2</v>
          </cell>
          <cell r="L190">
            <v>0.33</v>
          </cell>
          <cell r="M190">
            <v>1</v>
          </cell>
          <cell r="Q190">
            <v>0</v>
          </cell>
          <cell r="R190">
            <v>0</v>
          </cell>
          <cell r="S190">
            <v>795</v>
          </cell>
          <cell r="T190">
            <v>795</v>
          </cell>
          <cell r="U190" t="str">
            <v>2114-0153</v>
          </cell>
        </row>
        <row r="191">
          <cell r="E191" t="str">
            <v>건설기계</v>
          </cell>
          <cell r="F191" t="str">
            <v>$</v>
          </cell>
          <cell r="G191">
            <v>14362</v>
          </cell>
          <cell r="H191">
            <v>16293000</v>
          </cell>
          <cell r="I191">
            <v>2860</v>
          </cell>
          <cell r="J191">
            <v>22.8</v>
          </cell>
          <cell r="L191">
            <v>0.05</v>
          </cell>
          <cell r="M191">
            <v>1</v>
          </cell>
          <cell r="Q191">
            <v>0</v>
          </cell>
          <cell r="R191">
            <v>0</v>
          </cell>
          <cell r="S191">
            <v>851</v>
          </cell>
          <cell r="T191">
            <v>851</v>
          </cell>
          <cell r="U191" t="str">
            <v>2114-0191</v>
          </cell>
        </row>
        <row r="192">
          <cell r="E192" t="str">
            <v>기계</v>
          </cell>
          <cell r="F192" t="str">
            <v>원</v>
          </cell>
          <cell r="G192">
            <v>250</v>
          </cell>
          <cell r="H192">
            <v>250000</v>
          </cell>
          <cell r="I192">
            <v>2860</v>
          </cell>
          <cell r="Q192">
            <v>0</v>
          </cell>
          <cell r="R192">
            <v>0</v>
          </cell>
          <cell r="S192">
            <v>1017</v>
          </cell>
          <cell r="T192">
            <v>1017</v>
          </cell>
          <cell r="U192" t="str">
            <v>2114-0229</v>
          </cell>
        </row>
        <row r="193">
          <cell r="E193" t="str">
            <v>건설기계</v>
          </cell>
          <cell r="F193" t="str">
            <v>$</v>
          </cell>
          <cell r="G193">
            <v>89620</v>
          </cell>
          <cell r="H193">
            <v>101673000</v>
          </cell>
          <cell r="I193">
            <v>5851</v>
          </cell>
          <cell r="J193">
            <v>6.5</v>
          </cell>
          <cell r="L193">
            <v>0.2</v>
          </cell>
          <cell r="M193">
            <v>1</v>
          </cell>
          <cell r="Q193">
            <v>0</v>
          </cell>
          <cell r="R193">
            <v>0</v>
          </cell>
          <cell r="S193">
            <v>1527</v>
          </cell>
          <cell r="T193">
            <v>1527</v>
          </cell>
          <cell r="U193" t="str">
            <v>2114-0268</v>
          </cell>
        </row>
        <row r="194">
          <cell r="E194" t="str">
            <v>기계</v>
          </cell>
          <cell r="F194" t="str">
            <v>원</v>
          </cell>
          <cell r="G194">
            <v>11800</v>
          </cell>
          <cell r="H194">
            <v>11800000</v>
          </cell>
          <cell r="I194">
            <v>2860</v>
          </cell>
          <cell r="J194">
            <v>6.5</v>
          </cell>
          <cell r="L194">
            <v>0.2</v>
          </cell>
          <cell r="M194">
            <v>1</v>
          </cell>
          <cell r="Q194">
            <v>0</v>
          </cell>
          <cell r="R194">
            <v>0</v>
          </cell>
          <cell r="S194">
            <v>46308</v>
          </cell>
          <cell r="T194">
            <v>46308</v>
          </cell>
          <cell r="U194" t="str">
            <v>2208-0340</v>
          </cell>
        </row>
        <row r="195">
          <cell r="E195" t="str">
            <v>기계</v>
          </cell>
          <cell r="F195" t="str">
            <v>$</v>
          </cell>
          <cell r="G195">
            <v>3077</v>
          </cell>
          <cell r="H195">
            <v>3490000</v>
          </cell>
          <cell r="I195">
            <v>90000</v>
          </cell>
          <cell r="J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46376</v>
          </cell>
          <cell r="T195">
            <v>46376</v>
          </cell>
          <cell r="U195" t="str">
            <v>2208-0540</v>
          </cell>
        </row>
        <row r="196">
          <cell r="E196" t="str">
            <v>기계</v>
          </cell>
          <cell r="F196" t="str">
            <v>$</v>
          </cell>
          <cell r="G196">
            <v>3637</v>
          </cell>
          <cell r="H196">
            <v>4126000</v>
          </cell>
          <cell r="I196">
            <v>90000</v>
          </cell>
          <cell r="J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49887</v>
          </cell>
          <cell r="T196">
            <v>49887</v>
          </cell>
          <cell r="U196" t="str">
            <v>2208-1040</v>
          </cell>
        </row>
        <row r="197">
          <cell r="E197" t="str">
            <v>기계</v>
          </cell>
          <cell r="F197" t="str">
            <v>$</v>
          </cell>
          <cell r="G197">
            <v>4196</v>
          </cell>
          <cell r="H197">
            <v>4760000</v>
          </cell>
          <cell r="I197">
            <v>90000</v>
          </cell>
          <cell r="J197">
            <v>0</v>
          </cell>
          <cell r="L197">
            <v>0.35</v>
          </cell>
          <cell r="M197">
            <v>1</v>
          </cell>
          <cell r="N197">
            <v>0</v>
          </cell>
          <cell r="O197">
            <v>0</v>
          </cell>
          <cell r="P197">
            <v>0</v>
          </cell>
          <cell r="Q197">
            <v>3969</v>
          </cell>
          <cell r="R197">
            <v>11509</v>
          </cell>
          <cell r="S197">
            <v>2358</v>
          </cell>
          <cell r="T197">
            <v>17836</v>
          </cell>
          <cell r="U197" t="str">
            <v>2502-0020</v>
          </cell>
        </row>
        <row r="198">
          <cell r="E198" t="str">
            <v>기계</v>
          </cell>
          <cell r="F198" t="str">
            <v>$</v>
          </cell>
          <cell r="G198">
            <v>4756</v>
          </cell>
          <cell r="H198">
            <v>5395000</v>
          </cell>
          <cell r="I198">
            <v>90000</v>
          </cell>
          <cell r="J198">
            <v>0</v>
          </cell>
          <cell r="L198">
            <v>0.35</v>
          </cell>
          <cell r="M198">
            <v>1</v>
          </cell>
          <cell r="N198">
            <v>0</v>
          </cell>
          <cell r="O198">
            <v>0</v>
          </cell>
          <cell r="P198">
            <v>0</v>
          </cell>
          <cell r="Q198">
            <v>3969</v>
          </cell>
          <cell r="R198">
            <v>11509</v>
          </cell>
          <cell r="S198">
            <v>2549</v>
          </cell>
          <cell r="T198">
            <v>18027</v>
          </cell>
          <cell r="U198" t="str">
            <v>2502-0025</v>
          </cell>
        </row>
        <row r="199">
          <cell r="E199" t="str">
            <v>기계</v>
          </cell>
          <cell r="F199" t="str">
            <v>$</v>
          </cell>
          <cell r="G199">
            <v>5316</v>
          </cell>
          <cell r="H199">
            <v>6031000</v>
          </cell>
          <cell r="I199">
            <v>90000</v>
          </cell>
          <cell r="J199">
            <v>0</v>
          </cell>
          <cell r="L199">
            <v>0.35</v>
          </cell>
          <cell r="M199">
            <v>1</v>
          </cell>
          <cell r="N199">
            <v>0</v>
          </cell>
          <cell r="O199">
            <v>0</v>
          </cell>
          <cell r="P199">
            <v>0</v>
          </cell>
          <cell r="Q199">
            <v>5715</v>
          </cell>
          <cell r="R199">
            <v>11509</v>
          </cell>
          <cell r="S199">
            <v>3470</v>
          </cell>
          <cell r="T199">
            <v>20694</v>
          </cell>
          <cell r="U199" t="str">
            <v>2502-0035</v>
          </cell>
        </row>
        <row r="200">
          <cell r="E200" t="str">
            <v>기계</v>
          </cell>
          <cell r="F200" t="str">
            <v>$</v>
          </cell>
          <cell r="G200">
            <v>6659</v>
          </cell>
          <cell r="H200">
            <v>7554000</v>
          </cell>
          <cell r="I200">
            <v>90000</v>
          </cell>
          <cell r="J200">
            <v>0</v>
          </cell>
          <cell r="L200">
            <v>0.35</v>
          </cell>
          <cell r="M200">
            <v>1</v>
          </cell>
          <cell r="N200">
            <v>0</v>
          </cell>
          <cell r="O200">
            <v>0</v>
          </cell>
          <cell r="P200">
            <v>0</v>
          </cell>
          <cell r="Q200">
            <v>5715</v>
          </cell>
          <cell r="R200">
            <v>11509</v>
          </cell>
          <cell r="S200">
            <v>4863</v>
          </cell>
          <cell r="T200">
            <v>22087</v>
          </cell>
          <cell r="U200" t="str">
            <v>2502-0050</v>
          </cell>
        </row>
        <row r="201">
          <cell r="E201" t="str">
            <v>기계</v>
          </cell>
          <cell r="F201" t="str">
            <v>$</v>
          </cell>
          <cell r="G201">
            <v>7778</v>
          </cell>
          <cell r="H201">
            <v>8824000</v>
          </cell>
          <cell r="I201">
            <v>90000</v>
          </cell>
          <cell r="J201">
            <v>0</v>
          </cell>
          <cell r="L201">
            <v>0.35</v>
          </cell>
          <cell r="M201">
            <v>1</v>
          </cell>
          <cell r="N201">
            <v>0</v>
          </cell>
          <cell r="O201">
            <v>0</v>
          </cell>
          <cell r="P201">
            <v>0</v>
          </cell>
          <cell r="Q201">
            <v>6588</v>
          </cell>
          <cell r="R201">
            <v>11509</v>
          </cell>
          <cell r="S201">
            <v>5845</v>
          </cell>
          <cell r="T201">
            <v>23942</v>
          </cell>
          <cell r="U201" t="str">
            <v>2502-0075</v>
          </cell>
        </row>
        <row r="202">
          <cell r="E202" t="str">
            <v>운반기계</v>
          </cell>
          <cell r="F202" t="str">
            <v>원</v>
          </cell>
          <cell r="G202">
            <v>247500</v>
          </cell>
          <cell r="H202">
            <v>247500000</v>
          </cell>
          <cell r="I202">
            <v>2664</v>
          </cell>
          <cell r="J202">
            <v>18.8</v>
          </cell>
          <cell r="L202">
            <v>0.38</v>
          </cell>
          <cell r="M202">
            <v>1</v>
          </cell>
          <cell r="Q202">
            <v>16877</v>
          </cell>
          <cell r="R202">
            <v>11509</v>
          </cell>
          <cell r="S202">
            <v>16052</v>
          </cell>
          <cell r="T202">
            <v>44438</v>
          </cell>
          <cell r="U202" t="str">
            <v>2702-0020</v>
          </cell>
        </row>
        <row r="203">
          <cell r="E203" t="str">
            <v>운반기계</v>
          </cell>
          <cell r="F203" t="str">
            <v>원</v>
          </cell>
          <cell r="G203">
            <v>62000</v>
          </cell>
          <cell r="H203">
            <v>62000000</v>
          </cell>
          <cell r="I203">
            <v>500</v>
          </cell>
          <cell r="J203">
            <v>8</v>
          </cell>
          <cell r="L203">
            <v>0.2</v>
          </cell>
          <cell r="M203">
            <v>1</v>
          </cell>
          <cell r="N203">
            <v>0.5</v>
          </cell>
          <cell r="O203">
            <v>0.2</v>
          </cell>
          <cell r="Q203">
            <v>5644</v>
          </cell>
          <cell r="R203">
            <v>18629</v>
          </cell>
          <cell r="S203">
            <v>25007</v>
          </cell>
          <cell r="T203">
            <v>49280</v>
          </cell>
          <cell r="U203" t="str">
            <v>3201-0003</v>
          </cell>
        </row>
        <row r="204">
          <cell r="E204" t="str">
            <v>운반기계</v>
          </cell>
          <cell r="F204" t="str">
            <v>원</v>
          </cell>
          <cell r="G204">
            <v>8200</v>
          </cell>
          <cell r="H204">
            <v>8200000</v>
          </cell>
          <cell r="I204">
            <v>1368</v>
          </cell>
          <cell r="J204">
            <v>3</v>
          </cell>
          <cell r="L204">
            <v>0.28</v>
          </cell>
          <cell r="M204">
            <v>1</v>
          </cell>
          <cell r="Q204">
            <v>7375</v>
          </cell>
          <cell r="R204">
            <v>9876</v>
          </cell>
          <cell r="S204">
            <v>8653</v>
          </cell>
          <cell r="T204">
            <v>25904</v>
          </cell>
          <cell r="U204" t="str">
            <v>3302-0030</v>
          </cell>
        </row>
        <row r="205">
          <cell r="E205" t="str">
            <v>운반기계</v>
          </cell>
          <cell r="F205" t="str">
            <v>원</v>
          </cell>
          <cell r="G205">
            <v>16000</v>
          </cell>
          <cell r="H205">
            <v>16000000</v>
          </cell>
          <cell r="I205">
            <v>1368</v>
          </cell>
          <cell r="J205">
            <v>12</v>
          </cell>
          <cell r="L205">
            <v>0.28</v>
          </cell>
          <cell r="M205">
            <v>1</v>
          </cell>
          <cell r="Q205">
            <v>9031</v>
          </cell>
          <cell r="R205">
            <v>9876</v>
          </cell>
          <cell r="S205">
            <v>10456</v>
          </cell>
          <cell r="T205">
            <v>29363</v>
          </cell>
          <cell r="U205" t="str">
            <v>3302-0038</v>
          </cell>
        </row>
        <row r="206">
          <cell r="E206" t="str">
            <v>건설기계</v>
          </cell>
          <cell r="F206" t="str">
            <v>원</v>
          </cell>
          <cell r="G206">
            <v>1000</v>
          </cell>
          <cell r="H206">
            <v>1000000</v>
          </cell>
          <cell r="I206">
            <v>1368</v>
          </cell>
          <cell r="J206">
            <v>12.4</v>
          </cell>
          <cell r="L206">
            <v>0.28</v>
          </cell>
          <cell r="M206">
            <v>1</v>
          </cell>
          <cell r="Q206">
            <v>9332</v>
          </cell>
          <cell r="R206">
            <v>9876</v>
          </cell>
          <cell r="S206">
            <v>11825</v>
          </cell>
          <cell r="T206">
            <v>31033</v>
          </cell>
          <cell r="U206" t="str">
            <v>3302-0047</v>
          </cell>
        </row>
        <row r="207">
          <cell r="E207" t="str">
            <v>기계</v>
          </cell>
          <cell r="F207" t="str">
            <v>$</v>
          </cell>
          <cell r="G207">
            <v>41768</v>
          </cell>
          <cell r="H207">
            <v>52615000</v>
          </cell>
          <cell r="I207">
            <v>2860</v>
          </cell>
          <cell r="J207">
            <v>15.7</v>
          </cell>
          <cell r="L207">
            <v>0.28</v>
          </cell>
          <cell r="M207">
            <v>1</v>
          </cell>
          <cell r="Q207">
            <v>11816</v>
          </cell>
          <cell r="R207">
            <v>9876</v>
          </cell>
          <cell r="S207">
            <v>15047</v>
          </cell>
          <cell r="T207">
            <v>36739</v>
          </cell>
          <cell r="U207" t="str">
            <v>3302-0057</v>
          </cell>
        </row>
        <row r="208">
          <cell r="E208" t="str">
            <v>기계</v>
          </cell>
          <cell r="F208" t="str">
            <v>$</v>
          </cell>
          <cell r="G208">
            <v>1400</v>
          </cell>
          <cell r="H208">
            <v>1763000</v>
          </cell>
          <cell r="I208">
            <v>3289</v>
          </cell>
          <cell r="J208">
            <v>0.8</v>
          </cell>
          <cell r="K208" t="str">
            <v>휘발유</v>
          </cell>
          <cell r="L208">
            <v>0.06</v>
          </cell>
          <cell r="M208">
            <v>1</v>
          </cell>
          <cell r="Q208">
            <v>955</v>
          </cell>
          <cell r="R208">
            <v>9876</v>
          </cell>
          <cell r="S208">
            <v>579</v>
          </cell>
          <cell r="T208">
            <v>11410</v>
          </cell>
          <cell r="U208" t="str">
            <v>3430-0300</v>
          </cell>
        </row>
        <row r="209">
          <cell r="E209" t="str">
            <v>기계</v>
          </cell>
          <cell r="F209" t="str">
            <v>$</v>
          </cell>
          <cell r="G209">
            <v>1905</v>
          </cell>
          <cell r="H209">
            <v>2399000</v>
          </cell>
          <cell r="I209">
            <v>3289</v>
          </cell>
          <cell r="J209">
            <v>1.2</v>
          </cell>
          <cell r="K209" t="str">
            <v>휘발유</v>
          </cell>
          <cell r="L209">
            <v>0.06</v>
          </cell>
          <cell r="M209">
            <v>1</v>
          </cell>
          <cell r="Q209">
            <v>1433</v>
          </cell>
          <cell r="R209">
            <v>9876</v>
          </cell>
          <cell r="S209">
            <v>789</v>
          </cell>
          <cell r="T209">
            <v>12098</v>
          </cell>
          <cell r="U209" t="str">
            <v>3430-0400</v>
          </cell>
        </row>
        <row r="210">
          <cell r="E210" t="str">
            <v>기계</v>
          </cell>
          <cell r="F210" t="str">
            <v>$</v>
          </cell>
          <cell r="G210">
            <v>3812</v>
          </cell>
          <cell r="H210">
            <v>4801000</v>
          </cell>
          <cell r="I210">
            <v>3708</v>
          </cell>
          <cell r="J210">
            <v>1.3</v>
          </cell>
          <cell r="K210" t="str">
            <v>휘발유</v>
          </cell>
          <cell r="L210">
            <v>0.02</v>
          </cell>
          <cell r="M210">
            <v>1</v>
          </cell>
          <cell r="Q210">
            <v>1494</v>
          </cell>
          <cell r="R210">
            <v>9876</v>
          </cell>
          <cell r="S210">
            <v>1780</v>
          </cell>
          <cell r="T210">
            <v>13150</v>
          </cell>
          <cell r="U210" t="str">
            <v>4205-0010</v>
          </cell>
        </row>
        <row r="211">
          <cell r="E211" t="str">
            <v>기계</v>
          </cell>
          <cell r="F211" t="str">
            <v>$</v>
          </cell>
          <cell r="G211">
            <v>6493</v>
          </cell>
          <cell r="H211">
            <v>8179000</v>
          </cell>
          <cell r="I211">
            <v>3708</v>
          </cell>
          <cell r="J211">
            <v>1.3</v>
          </cell>
          <cell r="K211" t="str">
            <v>휘발유</v>
          </cell>
          <cell r="L211">
            <v>0.02</v>
          </cell>
          <cell r="M211">
            <v>1</v>
          </cell>
          <cell r="Q211">
            <v>1494</v>
          </cell>
          <cell r="R211">
            <v>9876</v>
          </cell>
          <cell r="S211">
            <v>3032</v>
          </cell>
          <cell r="T211">
            <v>14402</v>
          </cell>
          <cell r="U211" t="str">
            <v>4205-0017</v>
          </cell>
        </row>
        <row r="212">
          <cell r="E212" t="str">
            <v>기계</v>
          </cell>
          <cell r="F212" t="str">
            <v>$</v>
          </cell>
          <cell r="G212">
            <v>7636</v>
          </cell>
          <cell r="H212">
            <v>9619000</v>
          </cell>
          <cell r="I212">
            <v>3708</v>
          </cell>
          <cell r="J212">
            <v>1.3</v>
          </cell>
          <cell r="K212" t="str">
            <v>휘발유</v>
          </cell>
          <cell r="L212">
            <v>0.02</v>
          </cell>
          <cell r="M212">
            <v>1</v>
          </cell>
          <cell r="Q212">
            <v>1494</v>
          </cell>
          <cell r="R212">
            <v>9876</v>
          </cell>
          <cell r="S212">
            <v>3566</v>
          </cell>
          <cell r="T212">
            <v>14936</v>
          </cell>
          <cell r="U212" t="str">
            <v>4205-0020</v>
          </cell>
        </row>
        <row r="213">
          <cell r="E213" t="str">
            <v>기계</v>
          </cell>
          <cell r="F213" t="str">
            <v>$</v>
          </cell>
          <cell r="G213">
            <v>9187</v>
          </cell>
          <cell r="H213">
            <v>11572000</v>
          </cell>
          <cell r="I213">
            <v>3708</v>
          </cell>
          <cell r="J213">
            <v>2</v>
          </cell>
          <cell r="K213" t="str">
            <v>휘발유</v>
          </cell>
          <cell r="L213">
            <v>0.02</v>
          </cell>
          <cell r="M213">
            <v>1</v>
          </cell>
          <cell r="Q213">
            <v>2299</v>
          </cell>
          <cell r="R213">
            <v>9876</v>
          </cell>
          <cell r="S213">
            <v>4290</v>
          </cell>
          <cell r="T213">
            <v>16465</v>
          </cell>
          <cell r="U213" t="str">
            <v>4205-0030</v>
          </cell>
        </row>
        <row r="214">
          <cell r="E214" t="str">
            <v>기계</v>
          </cell>
          <cell r="F214" t="str">
            <v>$</v>
          </cell>
          <cell r="G214">
            <v>10509</v>
          </cell>
          <cell r="H214">
            <v>13238000</v>
          </cell>
          <cell r="I214">
            <v>3708</v>
          </cell>
          <cell r="J214">
            <v>3.9</v>
          </cell>
          <cell r="K214" t="str">
            <v>휘발유</v>
          </cell>
          <cell r="L214">
            <v>0.02</v>
          </cell>
          <cell r="M214">
            <v>1</v>
          </cell>
          <cell r="Q214">
            <v>4483</v>
          </cell>
          <cell r="R214">
            <v>9876</v>
          </cell>
          <cell r="S214">
            <v>4908</v>
          </cell>
          <cell r="T214">
            <v>19267</v>
          </cell>
          <cell r="U214" t="str">
            <v>4205-0040</v>
          </cell>
        </row>
        <row r="215">
          <cell r="E215" t="str">
            <v>기계</v>
          </cell>
          <cell r="F215" t="str">
            <v>$</v>
          </cell>
          <cell r="G215">
            <v>11826</v>
          </cell>
          <cell r="H215">
            <v>14897000</v>
          </cell>
          <cell r="I215">
            <v>3708</v>
          </cell>
          <cell r="J215">
            <v>3.9</v>
          </cell>
          <cell r="K215" t="str">
            <v>휘발유</v>
          </cell>
          <cell r="L215">
            <v>0.02</v>
          </cell>
          <cell r="M215">
            <v>1</v>
          </cell>
          <cell r="Q215">
            <v>4483</v>
          </cell>
          <cell r="R215">
            <v>9876</v>
          </cell>
          <cell r="S215">
            <v>5523</v>
          </cell>
          <cell r="T215">
            <v>19882</v>
          </cell>
          <cell r="U215" t="str">
            <v>4205-0045</v>
          </cell>
        </row>
        <row r="216">
          <cell r="E216" t="str">
            <v>기계</v>
          </cell>
          <cell r="F216" t="str">
            <v>원</v>
          </cell>
          <cell r="G216">
            <v>1850</v>
          </cell>
          <cell r="H216">
            <v>1850000</v>
          </cell>
          <cell r="I216">
            <v>6639</v>
          </cell>
          <cell r="J216">
            <v>5.6</v>
          </cell>
          <cell r="K216" t="str">
            <v>휘발유</v>
          </cell>
          <cell r="L216">
            <v>0.2</v>
          </cell>
          <cell r="M216">
            <v>1</v>
          </cell>
          <cell r="Q216">
            <v>7573</v>
          </cell>
          <cell r="R216">
            <v>9876</v>
          </cell>
          <cell r="S216">
            <v>1228</v>
          </cell>
          <cell r="T216">
            <v>18677</v>
          </cell>
          <cell r="U216" t="str">
            <v>4430-0320</v>
          </cell>
        </row>
        <row r="217">
          <cell r="E217" t="str">
            <v>건설기계</v>
          </cell>
          <cell r="F217" t="str">
            <v>원</v>
          </cell>
          <cell r="G217">
            <v>247500</v>
          </cell>
          <cell r="H217">
            <v>247500000</v>
          </cell>
          <cell r="I217">
            <v>3913</v>
          </cell>
          <cell r="J217">
            <v>18</v>
          </cell>
          <cell r="L217">
            <v>0.39</v>
          </cell>
          <cell r="M217">
            <v>1</v>
          </cell>
          <cell r="Q217">
            <v>14711</v>
          </cell>
          <cell r="R217">
            <v>11509</v>
          </cell>
          <cell r="S217">
            <v>96846</v>
          </cell>
          <cell r="T217">
            <v>123066</v>
          </cell>
          <cell r="U217" t="str">
            <v>4504-0080</v>
          </cell>
        </row>
        <row r="218">
          <cell r="E218" t="str">
            <v>기계</v>
          </cell>
          <cell r="F218" t="str">
            <v>원</v>
          </cell>
          <cell r="G218">
            <v>10500</v>
          </cell>
          <cell r="H218">
            <v>10500000</v>
          </cell>
          <cell r="I218">
            <v>2027</v>
          </cell>
          <cell r="J218">
            <v>6.1</v>
          </cell>
          <cell r="L218">
            <v>0.2</v>
          </cell>
          <cell r="M218">
            <v>1</v>
          </cell>
          <cell r="Q218">
            <v>4304</v>
          </cell>
          <cell r="R218">
            <v>9876</v>
          </cell>
          <cell r="S218">
            <v>2128</v>
          </cell>
          <cell r="T218">
            <v>16308</v>
          </cell>
          <cell r="U218" t="str">
            <v>5205-0035</v>
          </cell>
        </row>
        <row r="219">
          <cell r="E219" t="str">
            <v>기계</v>
          </cell>
          <cell r="F219" t="str">
            <v>원</v>
          </cell>
          <cell r="G219">
            <v>19000</v>
          </cell>
          <cell r="H219">
            <v>19000000</v>
          </cell>
          <cell r="I219">
            <v>2027</v>
          </cell>
          <cell r="J219">
            <v>9.8</v>
          </cell>
          <cell r="L219">
            <v>0.2</v>
          </cell>
          <cell r="M219">
            <v>1</v>
          </cell>
          <cell r="Q219">
            <v>6914</v>
          </cell>
          <cell r="R219">
            <v>9876</v>
          </cell>
          <cell r="S219">
            <v>3851</v>
          </cell>
          <cell r="T219">
            <v>20641</v>
          </cell>
          <cell r="U219" t="str">
            <v>5205-0071</v>
          </cell>
        </row>
        <row r="220">
          <cell r="E220" t="str">
            <v>기계</v>
          </cell>
          <cell r="F220" t="str">
            <v>$</v>
          </cell>
          <cell r="G220">
            <v>1929</v>
          </cell>
          <cell r="H220">
            <v>2429000</v>
          </cell>
          <cell r="I220">
            <v>2778</v>
          </cell>
          <cell r="Q220">
            <v>0</v>
          </cell>
          <cell r="R220">
            <v>0</v>
          </cell>
          <cell r="S220">
            <v>674</v>
          </cell>
          <cell r="T220">
            <v>674</v>
          </cell>
          <cell r="U220" t="str">
            <v>5205-0100</v>
          </cell>
        </row>
        <row r="221">
          <cell r="E221" t="str">
            <v>기계</v>
          </cell>
          <cell r="F221" t="str">
            <v>$</v>
          </cell>
          <cell r="G221">
            <v>1145</v>
          </cell>
          <cell r="H221">
            <v>1442000</v>
          </cell>
          <cell r="I221">
            <v>2778</v>
          </cell>
          <cell r="Q221">
            <v>0</v>
          </cell>
          <cell r="R221">
            <v>0</v>
          </cell>
          <cell r="S221">
            <v>400</v>
          </cell>
          <cell r="T221">
            <v>400</v>
          </cell>
          <cell r="U221" t="str">
            <v>5210-0159</v>
          </cell>
        </row>
        <row r="222">
          <cell r="E222" t="str">
            <v>기계</v>
          </cell>
          <cell r="F222" t="str">
            <v>$</v>
          </cell>
          <cell r="G222">
            <v>1130</v>
          </cell>
          <cell r="H222">
            <v>1423000</v>
          </cell>
          <cell r="I222">
            <v>2778</v>
          </cell>
          <cell r="Q222">
            <v>0</v>
          </cell>
          <cell r="R222">
            <v>0</v>
          </cell>
          <cell r="S222">
            <v>395</v>
          </cell>
          <cell r="T222">
            <v>395</v>
          </cell>
          <cell r="U222" t="str">
            <v>5210-0250</v>
          </cell>
        </row>
        <row r="223">
          <cell r="E223" t="str">
            <v>기계</v>
          </cell>
          <cell r="F223" t="str">
            <v>$</v>
          </cell>
          <cell r="G223">
            <v>1600</v>
          </cell>
          <cell r="H223">
            <v>2015000</v>
          </cell>
          <cell r="I223">
            <v>2778</v>
          </cell>
          <cell r="Q223">
            <v>0</v>
          </cell>
          <cell r="R223">
            <v>0</v>
          </cell>
          <cell r="S223">
            <v>559</v>
          </cell>
          <cell r="T223">
            <v>559</v>
          </cell>
          <cell r="U223" t="str">
            <v>5210-0360</v>
          </cell>
        </row>
        <row r="224">
          <cell r="E224" t="str">
            <v>기계</v>
          </cell>
          <cell r="F224" t="str">
            <v>원</v>
          </cell>
          <cell r="G224">
            <v>615</v>
          </cell>
          <cell r="H224">
            <v>615000</v>
          </cell>
          <cell r="I224">
            <v>3935</v>
          </cell>
          <cell r="Q224">
            <v>0</v>
          </cell>
          <cell r="R224">
            <v>0</v>
          </cell>
          <cell r="S224">
            <v>242</v>
          </cell>
          <cell r="T224">
            <v>242</v>
          </cell>
          <cell r="U224" t="str">
            <v>7103-0000</v>
          </cell>
        </row>
        <row r="225">
          <cell r="E225" t="str">
            <v>운반기계</v>
          </cell>
          <cell r="F225" t="str">
            <v>$</v>
          </cell>
          <cell r="G225">
            <v>13097</v>
          </cell>
          <cell r="H225">
            <v>16498000</v>
          </cell>
          <cell r="I225">
            <v>2533</v>
          </cell>
          <cell r="J225">
            <v>10.2</v>
          </cell>
          <cell r="L225">
            <v>0.33</v>
          </cell>
          <cell r="M225">
            <v>1</v>
          </cell>
          <cell r="Q225">
            <v>7976</v>
          </cell>
          <cell r="R225">
            <v>11263</v>
          </cell>
          <cell r="S225">
            <v>4178</v>
          </cell>
          <cell r="T225">
            <v>23417</v>
          </cell>
          <cell r="U225" t="str">
            <v>7204-5500</v>
          </cell>
        </row>
        <row r="226">
          <cell r="E226" t="str">
            <v>건설기계</v>
          </cell>
          <cell r="F226" t="str">
            <v>$</v>
          </cell>
          <cell r="G226">
            <v>14362</v>
          </cell>
          <cell r="H226">
            <v>18091000</v>
          </cell>
          <cell r="I226">
            <v>2860</v>
          </cell>
          <cell r="J226">
            <v>22.8</v>
          </cell>
          <cell r="L226">
            <v>0.05</v>
          </cell>
          <cell r="M226">
            <v>1</v>
          </cell>
          <cell r="Q226">
            <v>14076</v>
          </cell>
          <cell r="R226">
            <v>11509</v>
          </cell>
          <cell r="S226">
            <v>5174</v>
          </cell>
          <cell r="T226">
            <v>30759</v>
          </cell>
          <cell r="U226" t="str">
            <v>7330-0000</v>
          </cell>
        </row>
        <row r="227">
          <cell r="E227" t="str">
            <v>기계</v>
          </cell>
          <cell r="F227" t="str">
            <v>원</v>
          </cell>
          <cell r="G227">
            <v>250</v>
          </cell>
          <cell r="H227">
            <v>250000</v>
          </cell>
          <cell r="I227">
            <v>2860</v>
          </cell>
          <cell r="Q227">
            <v>0</v>
          </cell>
          <cell r="R227">
            <v>0</v>
          </cell>
          <cell r="S227">
            <v>71</v>
          </cell>
          <cell r="T227">
            <v>71</v>
          </cell>
          <cell r="U227" t="str">
            <v>7611-0200</v>
          </cell>
        </row>
        <row r="228">
          <cell r="E228" t="str">
            <v>건설기계</v>
          </cell>
          <cell r="F228" t="str">
            <v>$</v>
          </cell>
          <cell r="G228">
            <v>89620</v>
          </cell>
          <cell r="H228">
            <v>112894000</v>
          </cell>
          <cell r="I228">
            <v>5851</v>
          </cell>
          <cell r="J228">
            <v>6.5</v>
          </cell>
          <cell r="L228">
            <v>0.2</v>
          </cell>
          <cell r="M228">
            <v>1</v>
          </cell>
          <cell r="Q228">
            <v>4586</v>
          </cell>
          <cell r="R228">
            <v>11509</v>
          </cell>
          <cell r="S228">
            <v>66054</v>
          </cell>
          <cell r="T228">
            <v>82149</v>
          </cell>
          <cell r="U228" t="str">
            <v>9000-0100</v>
          </cell>
        </row>
        <row r="229">
          <cell r="E229" t="str">
            <v>기계</v>
          </cell>
          <cell r="F229" t="str">
            <v>원</v>
          </cell>
          <cell r="G229">
            <v>11800</v>
          </cell>
          <cell r="H229">
            <v>11800000</v>
          </cell>
          <cell r="I229">
            <v>2860</v>
          </cell>
          <cell r="J229">
            <v>6.5</v>
          </cell>
          <cell r="L229">
            <v>0.2</v>
          </cell>
          <cell r="M229">
            <v>1</v>
          </cell>
          <cell r="Q229">
            <v>4586</v>
          </cell>
          <cell r="R229">
            <v>9876</v>
          </cell>
          <cell r="S229">
            <v>3374</v>
          </cell>
          <cell r="T229">
            <v>17836</v>
          </cell>
          <cell r="U229" t="str">
            <v>9000-0200</v>
          </cell>
        </row>
        <row r="230">
          <cell r="E230" t="str">
            <v>기계</v>
          </cell>
          <cell r="F230" t="str">
            <v>$</v>
          </cell>
          <cell r="G230">
            <v>3077</v>
          </cell>
          <cell r="H230">
            <v>3876000</v>
          </cell>
          <cell r="I230">
            <v>90000</v>
          </cell>
          <cell r="J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34884</v>
          </cell>
          <cell r="T230">
            <v>34884</v>
          </cell>
          <cell r="U230" t="str">
            <v>9000-0300</v>
          </cell>
        </row>
        <row r="231">
          <cell r="E231" t="str">
            <v>기계</v>
          </cell>
          <cell r="F231" t="str">
            <v>$</v>
          </cell>
          <cell r="G231">
            <v>3637</v>
          </cell>
          <cell r="H231">
            <v>4581000</v>
          </cell>
          <cell r="I231">
            <v>90000</v>
          </cell>
          <cell r="J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41229</v>
          </cell>
          <cell r="T231">
            <v>41229</v>
          </cell>
          <cell r="U231" t="str">
            <v>9000-0400</v>
          </cell>
        </row>
        <row r="232">
          <cell r="E232" t="str">
            <v>기계</v>
          </cell>
          <cell r="F232" t="str">
            <v>$</v>
          </cell>
          <cell r="G232">
            <v>4196</v>
          </cell>
          <cell r="H232">
            <v>5285000</v>
          </cell>
          <cell r="I232">
            <v>90000</v>
          </cell>
          <cell r="J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47565</v>
          </cell>
          <cell r="T232">
            <v>47565</v>
          </cell>
          <cell r="U232" t="str">
            <v>9000-0500</v>
          </cell>
        </row>
        <row r="233">
          <cell r="E233" t="str">
            <v>기계</v>
          </cell>
          <cell r="F233" t="str">
            <v>$</v>
          </cell>
          <cell r="G233">
            <v>4756</v>
          </cell>
          <cell r="H233">
            <v>5991000</v>
          </cell>
          <cell r="I233">
            <v>90000</v>
          </cell>
          <cell r="J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53919</v>
          </cell>
          <cell r="T233">
            <v>53919</v>
          </cell>
          <cell r="U233" t="str">
            <v>9000-0600</v>
          </cell>
        </row>
        <row r="234">
          <cell r="E234" t="str">
            <v>기계</v>
          </cell>
          <cell r="F234" t="str">
            <v>$</v>
          </cell>
          <cell r="G234">
            <v>5316</v>
          </cell>
          <cell r="H234">
            <v>6696000</v>
          </cell>
          <cell r="I234">
            <v>90000</v>
          </cell>
          <cell r="J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60264</v>
          </cell>
          <cell r="T234">
            <v>60264</v>
          </cell>
          <cell r="U234" t="str">
            <v>9000-0700</v>
          </cell>
        </row>
        <row r="235">
          <cell r="E235" t="str">
            <v>기계</v>
          </cell>
          <cell r="F235" t="str">
            <v>$</v>
          </cell>
          <cell r="G235">
            <v>6659</v>
          </cell>
          <cell r="H235">
            <v>8388000</v>
          </cell>
          <cell r="I235">
            <v>90000</v>
          </cell>
          <cell r="J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75492</v>
          </cell>
          <cell r="T235">
            <v>75492</v>
          </cell>
          <cell r="U235" t="str">
            <v>9000-0800</v>
          </cell>
        </row>
        <row r="236">
          <cell r="E236" t="str">
            <v>기계</v>
          </cell>
          <cell r="F236" t="str">
            <v>$</v>
          </cell>
          <cell r="G236">
            <v>7778</v>
          </cell>
          <cell r="H236">
            <v>9797000</v>
          </cell>
          <cell r="I236">
            <v>90000</v>
          </cell>
          <cell r="J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88173</v>
          </cell>
          <cell r="T236">
            <v>88173</v>
          </cell>
          <cell r="U236" t="str">
            <v>9000-0900</v>
          </cell>
        </row>
        <row r="237">
          <cell r="E237" t="str">
            <v>운반기계</v>
          </cell>
          <cell r="F237" t="str">
            <v>원</v>
          </cell>
          <cell r="G237">
            <v>247500</v>
          </cell>
          <cell r="H237">
            <v>247500000</v>
          </cell>
          <cell r="I237">
            <v>2664</v>
          </cell>
          <cell r="J237">
            <v>18.8</v>
          </cell>
          <cell r="L237">
            <v>0.44</v>
          </cell>
          <cell r="M237">
            <v>1</v>
          </cell>
          <cell r="Q237">
            <v>15918</v>
          </cell>
          <cell r="R237">
            <v>11263</v>
          </cell>
          <cell r="S237">
            <v>65934</v>
          </cell>
          <cell r="T237">
            <v>93115</v>
          </cell>
          <cell r="U237" t="str">
            <v>0000-0100</v>
          </cell>
        </row>
        <row r="238">
          <cell r="E238" t="str">
            <v>운반기계</v>
          </cell>
          <cell r="F238" t="str">
            <v>원</v>
          </cell>
          <cell r="G238">
            <v>62000</v>
          </cell>
          <cell r="H238">
            <v>62000000</v>
          </cell>
          <cell r="I238">
            <v>500</v>
          </cell>
          <cell r="Q238">
            <v>0</v>
          </cell>
          <cell r="R238">
            <v>0</v>
          </cell>
          <cell r="S238">
            <v>3100</v>
          </cell>
          <cell r="T238">
            <v>3100</v>
          </cell>
          <cell r="U238" t="str">
            <v>0000-0200</v>
          </cell>
        </row>
        <row r="239">
          <cell r="E239" t="str">
            <v>운반기계</v>
          </cell>
          <cell r="F239" t="str">
            <v>원</v>
          </cell>
          <cell r="G239">
            <v>8200</v>
          </cell>
          <cell r="H239">
            <v>8200000</v>
          </cell>
          <cell r="I239">
            <v>1368</v>
          </cell>
          <cell r="J239">
            <v>3</v>
          </cell>
          <cell r="L239">
            <v>0.2</v>
          </cell>
          <cell r="M239">
            <v>1</v>
          </cell>
          <cell r="Q239">
            <v>2116</v>
          </cell>
          <cell r="R239">
            <v>11263</v>
          </cell>
          <cell r="S239">
            <v>1121</v>
          </cell>
          <cell r="T239">
            <v>14500</v>
          </cell>
          <cell r="U239" t="str">
            <v>0000-0300</v>
          </cell>
        </row>
        <row r="240">
          <cell r="E240" t="str">
            <v>운반기계</v>
          </cell>
          <cell r="F240" t="str">
            <v>원</v>
          </cell>
          <cell r="G240">
            <v>16000</v>
          </cell>
          <cell r="H240">
            <v>16000000</v>
          </cell>
          <cell r="I240">
            <v>1368</v>
          </cell>
          <cell r="Q240">
            <v>0</v>
          </cell>
          <cell r="R240">
            <v>0</v>
          </cell>
          <cell r="S240">
            <v>2188</v>
          </cell>
          <cell r="T240">
            <v>2188</v>
          </cell>
          <cell r="U240" t="str">
            <v>0000-0400</v>
          </cell>
        </row>
        <row r="241">
          <cell r="E241" t="str">
            <v>건설기계</v>
          </cell>
          <cell r="F241" t="str">
            <v>원</v>
          </cell>
          <cell r="G241">
            <v>1000</v>
          </cell>
          <cell r="H241">
            <v>1000000</v>
          </cell>
          <cell r="I241">
            <v>1368</v>
          </cell>
          <cell r="Q241">
            <v>0</v>
          </cell>
          <cell r="R241">
            <v>0</v>
          </cell>
          <cell r="S241">
            <v>136</v>
          </cell>
          <cell r="T241">
            <v>136</v>
          </cell>
          <cell r="U241" t="str">
            <v>0000-0500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B5" sqref="B5:F5"/>
    </sheetView>
  </sheetViews>
  <sheetFormatPr defaultColWidth="8.88671875" defaultRowHeight="13.5"/>
  <cols>
    <col min="1" max="7" width="17.4453125" style="94" customWidth="1"/>
    <col min="8" max="16384" width="8.88671875" style="94" customWidth="1"/>
  </cols>
  <sheetData>
    <row r="1" spans="1:7" ht="31.5" customHeight="1">
      <c r="A1" s="108" t="s">
        <v>20</v>
      </c>
      <c r="B1" s="109" t="s">
        <v>21</v>
      </c>
      <c r="C1" s="109" t="s">
        <v>22</v>
      </c>
      <c r="D1" s="109" t="s">
        <v>23</v>
      </c>
      <c r="E1" s="109" t="s">
        <v>24</v>
      </c>
      <c r="F1" s="110" t="s">
        <v>25</v>
      </c>
      <c r="G1" s="111" t="s">
        <v>26</v>
      </c>
    </row>
    <row r="2" spans="1:7" ht="31.5" customHeight="1">
      <c r="A2" s="112"/>
      <c r="B2" s="113"/>
      <c r="C2" s="113"/>
      <c r="D2" s="113"/>
      <c r="E2" s="113" t="s">
        <v>27</v>
      </c>
      <c r="F2" s="113" t="s">
        <v>25</v>
      </c>
      <c r="G2" s="114" t="s">
        <v>25</v>
      </c>
    </row>
    <row r="3" spans="1:7" ht="31.5" customHeight="1">
      <c r="A3" s="115"/>
      <c r="B3" s="116"/>
      <c r="C3" s="116"/>
      <c r="D3" s="116"/>
      <c r="E3" s="116"/>
      <c r="F3" s="116"/>
      <c r="G3" s="117"/>
    </row>
    <row r="4" spans="1:7" ht="31.5" customHeight="1">
      <c r="A4" s="115"/>
      <c r="B4" s="116"/>
      <c r="C4" s="116"/>
      <c r="D4" s="116"/>
      <c r="E4" s="116"/>
      <c r="F4" s="116"/>
      <c r="G4" s="117"/>
    </row>
    <row r="5" spans="1:7" ht="31.5" customHeight="1">
      <c r="A5" s="115"/>
      <c r="B5" s="235" t="s">
        <v>28</v>
      </c>
      <c r="C5" s="235"/>
      <c r="D5" s="235"/>
      <c r="E5" s="235"/>
      <c r="F5" s="235"/>
      <c r="G5" s="117"/>
    </row>
    <row r="6" spans="1:7" ht="31.5" customHeight="1">
      <c r="A6" s="115"/>
      <c r="B6" s="116"/>
      <c r="C6" s="116"/>
      <c r="D6" s="116"/>
      <c r="E6" s="116"/>
      <c r="F6" s="116"/>
      <c r="G6" s="117"/>
    </row>
    <row r="7" spans="1:7" ht="31.5" customHeight="1">
      <c r="A7" s="115"/>
      <c r="B7" s="118" t="str">
        <f>설계내역서!A2</f>
        <v>공사명 : </v>
      </c>
      <c r="C7" s="116"/>
      <c r="D7" s="116"/>
      <c r="E7" s="116"/>
      <c r="F7" s="116"/>
      <c r="G7" s="117"/>
    </row>
    <row r="8" spans="1:7" ht="31.5" customHeight="1">
      <c r="A8" s="115"/>
      <c r="B8" s="119" t="s">
        <v>29</v>
      </c>
      <c r="C8" s="236" t="s">
        <v>30</v>
      </c>
      <c r="D8" s="236"/>
      <c r="E8" s="236"/>
      <c r="F8" s="237"/>
      <c r="G8" s="117"/>
    </row>
    <row r="9" spans="1:7" ht="31.5" customHeight="1">
      <c r="A9" s="120"/>
      <c r="B9" s="112" t="s">
        <v>31</v>
      </c>
      <c r="C9" s="238" t="s">
        <v>35</v>
      </c>
      <c r="D9" s="239"/>
      <c r="E9" s="239"/>
      <c r="F9" s="240"/>
      <c r="G9" s="121"/>
    </row>
    <row r="10" spans="1:7" ht="31.5" customHeight="1">
      <c r="A10" s="120"/>
      <c r="B10" s="112" t="s">
        <v>32</v>
      </c>
      <c r="C10" s="238" t="s">
        <v>35</v>
      </c>
      <c r="D10" s="239"/>
      <c r="E10" s="239"/>
      <c r="F10" s="240"/>
      <c r="G10" s="121"/>
    </row>
    <row r="11" spans="1:7" ht="31.5" customHeight="1">
      <c r="A11" s="120"/>
      <c r="B11" s="112" t="s">
        <v>33</v>
      </c>
      <c r="C11" s="238" t="s">
        <v>35</v>
      </c>
      <c r="D11" s="239"/>
      <c r="E11" s="239"/>
      <c r="F11" s="240"/>
      <c r="G11" s="121"/>
    </row>
    <row r="12" spans="1:7" ht="31.5" customHeight="1">
      <c r="A12" s="120"/>
      <c r="B12" s="112" t="s">
        <v>34</v>
      </c>
      <c r="C12" s="238" t="s">
        <v>35</v>
      </c>
      <c r="D12" s="239"/>
      <c r="E12" s="239"/>
      <c r="F12" s="240"/>
      <c r="G12" s="121"/>
    </row>
    <row r="13" spans="1:7" ht="31.5" customHeight="1">
      <c r="A13" s="120"/>
      <c r="B13" s="122" t="s">
        <v>7</v>
      </c>
      <c r="C13" s="232" t="s">
        <v>35</v>
      </c>
      <c r="D13" s="233"/>
      <c r="E13" s="233"/>
      <c r="F13" s="234"/>
      <c r="G13" s="121"/>
    </row>
    <row r="14" spans="1:7" ht="31.5" customHeight="1">
      <c r="A14" s="120"/>
      <c r="B14" s="123"/>
      <c r="C14" s="123"/>
      <c r="D14" s="123"/>
      <c r="E14" s="123"/>
      <c r="F14" s="123"/>
      <c r="G14" s="121"/>
    </row>
    <row r="15" spans="1:7" ht="31.5" customHeight="1">
      <c r="A15" s="120"/>
      <c r="B15" s="123"/>
      <c r="C15" s="123"/>
      <c r="D15" s="123"/>
      <c r="E15" s="123"/>
      <c r="F15" s="123"/>
      <c r="G15" s="121"/>
    </row>
    <row r="16" spans="1:7" ht="31.5" customHeight="1">
      <c r="A16" s="120"/>
      <c r="B16" s="123"/>
      <c r="C16" s="123"/>
      <c r="D16" s="123"/>
      <c r="E16" s="123"/>
      <c r="F16" s="123"/>
      <c r="G16" s="121"/>
    </row>
    <row r="17" spans="1:7" ht="31.5" customHeight="1">
      <c r="A17" s="124"/>
      <c r="B17" s="125"/>
      <c r="C17" s="125"/>
      <c r="D17" s="125"/>
      <c r="E17" s="68"/>
      <c r="F17" s="68"/>
      <c r="G17" s="69"/>
    </row>
  </sheetData>
  <sheetProtection/>
  <mergeCells count="7">
    <mergeCell ref="C13:F13"/>
    <mergeCell ref="B5:F5"/>
    <mergeCell ref="C8:F8"/>
    <mergeCell ref="C9:F9"/>
    <mergeCell ref="C10:F10"/>
    <mergeCell ref="C11:F11"/>
    <mergeCell ref="C12:F12"/>
  </mergeCells>
  <printOptions/>
  <pageMargins left="0.47" right="0.17" top="0.35" bottom="0.29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zoomScalePageLayoutView="0" workbookViewId="0" topLeftCell="A1">
      <selection activeCell="A1" sqref="A1:L1"/>
    </sheetView>
  </sheetViews>
  <sheetFormatPr defaultColWidth="8.88671875" defaultRowHeight="13.5"/>
  <cols>
    <col min="1" max="1" width="23.10546875" style="94" customWidth="1"/>
    <col min="2" max="3" width="5.21484375" style="94" customWidth="1"/>
    <col min="4" max="10" width="9.77734375" style="94" customWidth="1"/>
    <col min="11" max="11" width="11.10546875" style="94" customWidth="1"/>
    <col min="12" max="12" width="8.77734375" style="94" customWidth="1"/>
    <col min="13" max="16384" width="8.88671875" style="94" customWidth="1"/>
  </cols>
  <sheetData>
    <row r="1" spans="1:12" ht="28.5" customHeight="1">
      <c r="A1" s="241" t="s">
        <v>18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2" ht="25.5" customHeight="1">
      <c r="A2" s="242" t="str">
        <f>설계내역서!A2</f>
        <v>공사명 : 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2" ht="25.5" customHeight="1">
      <c r="A3" s="243" t="s">
        <v>17</v>
      </c>
      <c r="B3" s="245" t="s">
        <v>0</v>
      </c>
      <c r="C3" s="247" t="s">
        <v>1</v>
      </c>
      <c r="D3" s="247" t="s">
        <v>5</v>
      </c>
      <c r="E3" s="247" t="s">
        <v>2</v>
      </c>
      <c r="F3" s="247" t="s">
        <v>6</v>
      </c>
      <c r="G3" s="247" t="s">
        <v>2</v>
      </c>
      <c r="H3" s="247" t="s">
        <v>12</v>
      </c>
      <c r="I3" s="247" t="s">
        <v>2</v>
      </c>
      <c r="J3" s="247" t="s">
        <v>7</v>
      </c>
      <c r="K3" s="247" t="s">
        <v>2</v>
      </c>
      <c r="L3" s="249" t="s">
        <v>14</v>
      </c>
    </row>
    <row r="4" spans="1:12" ht="25.5" customHeight="1">
      <c r="A4" s="244" t="s">
        <v>2</v>
      </c>
      <c r="B4" s="246" t="s">
        <v>2</v>
      </c>
      <c r="C4" s="248" t="s">
        <v>2</v>
      </c>
      <c r="D4" s="149" t="s">
        <v>15</v>
      </c>
      <c r="E4" s="149" t="s">
        <v>16</v>
      </c>
      <c r="F4" s="149" t="s">
        <v>15</v>
      </c>
      <c r="G4" s="149" t="s">
        <v>16</v>
      </c>
      <c r="H4" s="149" t="s">
        <v>15</v>
      </c>
      <c r="I4" s="149" t="s">
        <v>16</v>
      </c>
      <c r="J4" s="149" t="s">
        <v>15</v>
      </c>
      <c r="K4" s="149" t="s">
        <v>16</v>
      </c>
      <c r="L4" s="250" t="s">
        <v>2</v>
      </c>
    </row>
    <row r="5" spans="1:12" ht="25.5" customHeight="1">
      <c r="A5" s="37" t="s">
        <v>100</v>
      </c>
      <c r="B5" s="38">
        <v>1</v>
      </c>
      <c r="C5" s="39" t="s">
        <v>19</v>
      </c>
      <c r="D5" s="40">
        <f>설계내역서!F8+설계내역서!F12</f>
        <v>963623.2971163874</v>
      </c>
      <c r="E5" s="40">
        <f>D5*B5</f>
        <v>963623.2971163874</v>
      </c>
      <c r="F5" s="40">
        <f>설계내역서!H8+설계내역서!H12</f>
        <v>478402.9761017999</v>
      </c>
      <c r="G5" s="40">
        <f>F5*B5</f>
        <v>478402.9761017999</v>
      </c>
      <c r="H5" s="40">
        <f>설계내역서!J8+설계내역서!J12</f>
        <v>9879</v>
      </c>
      <c r="I5" s="40">
        <f>H5*B5</f>
        <v>9879</v>
      </c>
      <c r="J5" s="40" t="s">
        <v>2</v>
      </c>
      <c r="K5" s="40">
        <f>E5+G5+I5</f>
        <v>1451905.2732181873</v>
      </c>
      <c r="L5" s="41"/>
    </row>
    <row r="6" spans="1:12" ht="25.5" customHeight="1">
      <c r="A6" s="42" t="s">
        <v>101</v>
      </c>
      <c r="B6" s="43"/>
      <c r="C6" s="44"/>
      <c r="D6" s="45"/>
      <c r="E6" s="40">
        <f>E5</f>
        <v>963623.2971163874</v>
      </c>
      <c r="F6" s="40"/>
      <c r="G6" s="40">
        <f>G5</f>
        <v>478402.9761017999</v>
      </c>
      <c r="H6" s="40"/>
      <c r="I6" s="40">
        <f>I5</f>
        <v>9879</v>
      </c>
      <c r="J6" s="45"/>
      <c r="K6" s="40">
        <f>E6+G6+I6</f>
        <v>1451905.2732181873</v>
      </c>
      <c r="L6" s="46"/>
    </row>
    <row r="7" spans="1:12" ht="25.5" customHeight="1">
      <c r="A7" s="47" t="s">
        <v>102</v>
      </c>
      <c r="B7" s="48"/>
      <c r="C7" s="44"/>
      <c r="D7" s="45" t="s">
        <v>103</v>
      </c>
      <c r="E7" s="45"/>
      <c r="F7" s="45"/>
      <c r="G7" s="45"/>
      <c r="H7" s="45"/>
      <c r="I7" s="45"/>
      <c r="J7" s="45"/>
      <c r="K7" s="45">
        <f>G6*0.115</f>
        <v>55016.34225170699</v>
      </c>
      <c r="L7" s="49" t="s">
        <v>2</v>
      </c>
    </row>
    <row r="8" spans="1:12" ht="25.5" customHeight="1">
      <c r="A8" s="47" t="s">
        <v>104</v>
      </c>
      <c r="B8" s="48"/>
      <c r="C8" s="44"/>
      <c r="D8" s="45" t="s">
        <v>105</v>
      </c>
      <c r="E8" s="45"/>
      <c r="F8" s="45"/>
      <c r="G8" s="45"/>
      <c r="H8" s="45"/>
      <c r="I8" s="45"/>
      <c r="J8" s="45"/>
      <c r="K8" s="45">
        <f>(E6+G6)*0.0248</f>
        <v>35762.251575811046</v>
      </c>
      <c r="L8" s="49"/>
    </row>
    <row r="9" spans="1:12" ht="25.5" customHeight="1">
      <c r="A9" s="47" t="s">
        <v>106</v>
      </c>
      <c r="B9" s="48"/>
      <c r="C9" s="44"/>
      <c r="D9" s="45" t="s">
        <v>107</v>
      </c>
      <c r="E9" s="45"/>
      <c r="F9" s="45"/>
      <c r="G9" s="45"/>
      <c r="H9" s="45"/>
      <c r="I9" s="45"/>
      <c r="J9" s="45"/>
      <c r="K9" s="45">
        <f>(G6+K7)*0.036</f>
        <v>19203.09546072625</v>
      </c>
      <c r="L9" s="49" t="s">
        <v>2</v>
      </c>
    </row>
    <row r="10" spans="1:12" ht="25.5" customHeight="1">
      <c r="A10" s="47" t="s">
        <v>108</v>
      </c>
      <c r="B10" s="48"/>
      <c r="C10" s="44"/>
      <c r="D10" s="45" t="s">
        <v>109</v>
      </c>
      <c r="E10" s="45"/>
      <c r="F10" s="45"/>
      <c r="G10" s="45"/>
      <c r="H10" s="45"/>
      <c r="I10" s="45"/>
      <c r="J10" s="45"/>
      <c r="K10" s="45">
        <f>(G6+K7)*0.0069</f>
        <v>3680.593296639198</v>
      </c>
      <c r="L10" s="49" t="s">
        <v>2</v>
      </c>
    </row>
    <row r="11" spans="1:12" ht="25.5" customHeight="1">
      <c r="A11" s="47" t="s">
        <v>110</v>
      </c>
      <c r="B11" s="48"/>
      <c r="C11" s="44"/>
      <c r="D11" s="45" t="s">
        <v>111</v>
      </c>
      <c r="E11" s="45"/>
      <c r="F11" s="45"/>
      <c r="G11" s="45"/>
      <c r="H11" s="45"/>
      <c r="I11" s="45"/>
      <c r="J11" s="45"/>
      <c r="K11" s="45">
        <f>(E6+G6+K7)*0.058</f>
        <v>86828.47169725387</v>
      </c>
      <c r="L11" s="49" t="s">
        <v>2</v>
      </c>
    </row>
    <row r="12" spans="1:12" ht="25.5" customHeight="1">
      <c r="A12" s="47" t="s">
        <v>112</v>
      </c>
      <c r="B12" s="48"/>
      <c r="C12" s="44"/>
      <c r="D12" s="45" t="s">
        <v>113</v>
      </c>
      <c r="E12" s="45"/>
      <c r="F12" s="45"/>
      <c r="G12" s="45"/>
      <c r="H12" s="45"/>
      <c r="I12" s="45"/>
      <c r="J12" s="45"/>
      <c r="K12" s="45">
        <f>(E6+G6+I6)*0.009</f>
        <v>13067.147458963684</v>
      </c>
      <c r="L12" s="49" t="s">
        <v>2</v>
      </c>
    </row>
    <row r="13" spans="1:12" ht="25.5" customHeight="1">
      <c r="A13" s="47" t="s">
        <v>114</v>
      </c>
      <c r="B13" s="48"/>
      <c r="C13" s="44"/>
      <c r="D13" s="45" t="s">
        <v>115</v>
      </c>
      <c r="E13" s="45"/>
      <c r="F13" s="45"/>
      <c r="G13" s="45"/>
      <c r="H13" s="45"/>
      <c r="I13" s="45"/>
      <c r="J13" s="45"/>
      <c r="K13" s="45">
        <f>G6*0</f>
        <v>0</v>
      </c>
      <c r="L13" s="49" t="s">
        <v>2</v>
      </c>
    </row>
    <row r="14" spans="1:12" ht="25.5" customHeight="1">
      <c r="A14" s="47" t="s">
        <v>116</v>
      </c>
      <c r="B14" s="48"/>
      <c r="C14" s="44"/>
      <c r="D14" s="45" t="s">
        <v>115</v>
      </c>
      <c r="E14" s="45"/>
      <c r="F14" s="45"/>
      <c r="G14" s="45"/>
      <c r="H14" s="45"/>
      <c r="I14" s="45"/>
      <c r="J14" s="45"/>
      <c r="K14" s="45">
        <f>G6*0</f>
        <v>0</v>
      </c>
      <c r="L14" s="49" t="s">
        <v>2</v>
      </c>
    </row>
    <row r="15" spans="1:12" ht="25.5" customHeight="1">
      <c r="A15" s="47" t="s">
        <v>117</v>
      </c>
      <c r="B15" s="48"/>
      <c r="C15" s="44"/>
      <c r="D15" s="45" t="s">
        <v>118</v>
      </c>
      <c r="E15" s="45"/>
      <c r="F15" s="45"/>
      <c r="G15" s="45"/>
      <c r="H15" s="45"/>
      <c r="I15" s="45"/>
      <c r="J15" s="45"/>
      <c r="K15" s="45">
        <f>(K6+K7+K8+K9+K10+K11+K12+K13+K14)*0.06</f>
        <v>99927.7904975573</v>
      </c>
      <c r="L15" s="49" t="s">
        <v>2</v>
      </c>
    </row>
    <row r="16" spans="1:12" ht="25.5" customHeight="1">
      <c r="A16" s="47" t="s">
        <v>119</v>
      </c>
      <c r="B16" s="48"/>
      <c r="C16" s="44"/>
      <c r="D16" s="45" t="s">
        <v>120</v>
      </c>
      <c r="E16" s="45"/>
      <c r="F16" s="45"/>
      <c r="G16" s="45"/>
      <c r="H16" s="45"/>
      <c r="I16" s="45"/>
      <c r="J16" s="45"/>
      <c r="K16" s="45">
        <f>((K6+K7+K8+K9+K10+K11+K12+K13+K14+K15)-E6)*0.15-11.418931756</f>
        <v>120253.73131931275</v>
      </c>
      <c r="L16" s="49" t="s">
        <v>2</v>
      </c>
    </row>
    <row r="17" spans="1:12" ht="25.5" customHeight="1">
      <c r="A17" s="50" t="s">
        <v>121</v>
      </c>
      <c r="B17" s="48"/>
      <c r="C17" s="44"/>
      <c r="D17" s="45"/>
      <c r="E17" s="45"/>
      <c r="F17" s="45"/>
      <c r="G17" s="45"/>
      <c r="H17" s="45"/>
      <c r="I17" s="45"/>
      <c r="J17" s="45"/>
      <c r="K17" s="45">
        <f>SUM(K6:K16)</f>
        <v>1885644.6967761584</v>
      </c>
      <c r="L17" s="49" t="s">
        <v>2</v>
      </c>
    </row>
    <row r="18" spans="1:12" ht="25.5" customHeight="1">
      <c r="A18" s="47" t="s">
        <v>122</v>
      </c>
      <c r="B18" s="43"/>
      <c r="C18" s="51"/>
      <c r="D18" s="45"/>
      <c r="E18" s="45"/>
      <c r="F18" s="45"/>
      <c r="G18" s="45"/>
      <c r="H18" s="45"/>
      <c r="I18" s="45"/>
      <c r="J18" s="52"/>
      <c r="K18" s="45">
        <f>K17*0.1</f>
        <v>188564.46967761585</v>
      </c>
      <c r="L18" s="53"/>
    </row>
    <row r="19" spans="1:12" ht="25.5" customHeight="1">
      <c r="A19" s="54" t="s">
        <v>123</v>
      </c>
      <c r="B19" s="55"/>
      <c r="C19" s="56"/>
      <c r="D19" s="57"/>
      <c r="E19" s="57"/>
      <c r="F19" s="57"/>
      <c r="G19" s="57"/>
      <c r="H19" s="57"/>
      <c r="I19" s="57"/>
      <c r="J19" s="58"/>
      <c r="K19" s="57">
        <f>K17+K18</f>
        <v>2074209.1664537743</v>
      </c>
      <c r="L19" s="59" t="s">
        <v>2</v>
      </c>
    </row>
    <row r="20" spans="1:12" ht="25.5" customHeight="1">
      <c r="A20" s="60" t="s">
        <v>124</v>
      </c>
      <c r="B20" s="55"/>
      <c r="C20" s="56"/>
      <c r="D20" s="58"/>
      <c r="E20" s="58"/>
      <c r="F20" s="58"/>
      <c r="G20" s="58"/>
      <c r="H20" s="58"/>
      <c r="I20" s="58"/>
      <c r="J20" s="61"/>
      <c r="K20" s="61">
        <v>0</v>
      </c>
      <c r="L20" s="59"/>
    </row>
    <row r="21" spans="1:12" ht="25.5" customHeight="1">
      <c r="A21" s="62" t="s">
        <v>125</v>
      </c>
      <c r="B21" s="63"/>
      <c r="C21" s="64"/>
      <c r="D21" s="65"/>
      <c r="E21" s="65"/>
      <c r="F21" s="65"/>
      <c r="G21" s="65"/>
      <c r="H21" s="65"/>
      <c r="I21" s="65"/>
      <c r="J21" s="66"/>
      <c r="K21" s="66">
        <f>SUM(K19+K20)</f>
        <v>2074209.1664537743</v>
      </c>
      <c r="L21" s="67"/>
    </row>
  </sheetData>
  <sheetProtection/>
  <mergeCells count="10">
    <mergeCell ref="A1:L1"/>
    <mergeCell ref="A2:L2"/>
    <mergeCell ref="A3:A4"/>
    <mergeCell ref="B3:B4"/>
    <mergeCell ref="C3:C4"/>
    <mergeCell ref="D3:E3"/>
    <mergeCell ref="F3:G3"/>
    <mergeCell ref="H3:I3"/>
    <mergeCell ref="J3:K3"/>
    <mergeCell ref="L3:L4"/>
  </mergeCells>
  <printOptions/>
  <pageMargins left="0.47" right="0.18" top="0.36" bottom="0.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view="pageBreakPreview" zoomScaleSheetLayoutView="100" zoomScalePageLayoutView="0" workbookViewId="0" topLeftCell="A1">
      <selection activeCell="A1" sqref="A1:M1"/>
    </sheetView>
  </sheetViews>
  <sheetFormatPr defaultColWidth="8.88671875" defaultRowHeight="13.5"/>
  <cols>
    <col min="1" max="1" width="22.3359375" style="1" customWidth="1"/>
    <col min="2" max="2" width="12.6640625" style="1" customWidth="1"/>
    <col min="3" max="3" width="4.3359375" style="1" customWidth="1"/>
    <col min="4" max="4" width="3.10546875" style="107" customWidth="1"/>
    <col min="5" max="12" width="8.77734375" style="1" customWidth="1"/>
    <col min="13" max="13" width="8.3359375" style="1" customWidth="1"/>
    <col min="14" max="14" width="0.78125" style="1" customWidth="1"/>
    <col min="15" max="16384" width="8.88671875" style="1" customWidth="1"/>
  </cols>
  <sheetData>
    <row r="1" spans="1:13" ht="30" customHeight="1">
      <c r="A1" s="251" t="s">
        <v>77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4" ht="34.5" customHeight="1">
      <c r="A2" s="252" t="s">
        <v>78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106"/>
    </row>
    <row r="3" spans="1:14" ht="24.75" customHeight="1">
      <c r="A3" s="261" t="s">
        <v>79</v>
      </c>
      <c r="B3" s="258" t="s">
        <v>80</v>
      </c>
      <c r="C3" s="257" t="s">
        <v>81</v>
      </c>
      <c r="D3" s="258" t="s">
        <v>82</v>
      </c>
      <c r="E3" s="257" t="s">
        <v>83</v>
      </c>
      <c r="F3" s="257"/>
      <c r="G3" s="257" t="s">
        <v>84</v>
      </c>
      <c r="H3" s="257"/>
      <c r="I3" s="257" t="s">
        <v>85</v>
      </c>
      <c r="J3" s="257"/>
      <c r="K3" s="257" t="s">
        <v>86</v>
      </c>
      <c r="L3" s="257"/>
      <c r="M3" s="255" t="s">
        <v>87</v>
      </c>
      <c r="N3" s="106"/>
    </row>
    <row r="4" spans="1:14" ht="24.75" customHeight="1">
      <c r="A4" s="262"/>
      <c r="B4" s="259"/>
      <c r="C4" s="260"/>
      <c r="D4" s="259"/>
      <c r="E4" s="220" t="s">
        <v>88</v>
      </c>
      <c r="F4" s="220" t="s">
        <v>89</v>
      </c>
      <c r="G4" s="220" t="s">
        <v>90</v>
      </c>
      <c r="H4" s="220" t="s">
        <v>91</v>
      </c>
      <c r="I4" s="220" t="s">
        <v>88</v>
      </c>
      <c r="J4" s="220" t="s">
        <v>89</v>
      </c>
      <c r="K4" s="220" t="s">
        <v>90</v>
      </c>
      <c r="L4" s="220" t="s">
        <v>91</v>
      </c>
      <c r="M4" s="256"/>
      <c r="N4" s="106"/>
    </row>
    <row r="5" spans="1:14" ht="37.5" customHeight="1">
      <c r="A5" s="253" t="s">
        <v>146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3"/>
      <c r="N5" s="106"/>
    </row>
    <row r="6" spans="1:14" ht="33" customHeight="1">
      <c r="A6" s="24" t="s">
        <v>92</v>
      </c>
      <c r="B6" s="25" t="s">
        <v>147</v>
      </c>
      <c r="C6" s="26">
        <v>1</v>
      </c>
      <c r="D6" s="27" t="s">
        <v>93</v>
      </c>
      <c r="E6" s="28">
        <f>'일위대가-호표'!G25</f>
        <v>647593.3333333334</v>
      </c>
      <c r="F6" s="29">
        <f>C6*E6</f>
        <v>647593.3333333334</v>
      </c>
      <c r="G6" s="28">
        <f>'일위대가-호표'!I25</f>
        <v>0</v>
      </c>
      <c r="H6" s="29">
        <f>INT(C6*G6)</f>
        <v>0</v>
      </c>
      <c r="I6" s="29">
        <f>'일위대가-호표'!K25</f>
        <v>0</v>
      </c>
      <c r="J6" s="29">
        <f>INT(C6*I6)</f>
        <v>0</v>
      </c>
      <c r="K6" s="28"/>
      <c r="L6" s="22">
        <f>SUM(F6,H6,J6)</f>
        <v>647593.3333333334</v>
      </c>
      <c r="M6" s="30"/>
      <c r="N6" s="106"/>
    </row>
    <row r="7" spans="1:14" ht="33" customHeight="1">
      <c r="A7" s="24" t="s">
        <v>94</v>
      </c>
      <c r="B7" s="25" t="str">
        <f>B6</f>
        <v>W2000 * H1200</v>
      </c>
      <c r="C7" s="26">
        <v>1</v>
      </c>
      <c r="D7" s="27" t="s">
        <v>93</v>
      </c>
      <c r="E7" s="28">
        <f>'일위대가-호표'!G33</f>
        <v>14186.642522035998</v>
      </c>
      <c r="F7" s="29">
        <f>C7*E7</f>
        <v>14186.642522035998</v>
      </c>
      <c r="G7" s="28">
        <f>'일위대가-호표'!I33</f>
        <v>318935.31740119995</v>
      </c>
      <c r="H7" s="29">
        <f>C7*G7</f>
        <v>318935.31740119995</v>
      </c>
      <c r="I7" s="29">
        <f>'일위대가-호표'!K33</f>
        <v>6586.625000000001</v>
      </c>
      <c r="J7" s="29">
        <f>INT(C7*I7)</f>
        <v>6586</v>
      </c>
      <c r="K7" s="28"/>
      <c r="L7" s="22">
        <f>SUM(F7,H7,J7)</f>
        <v>339707.95992323593</v>
      </c>
      <c r="M7" s="30"/>
      <c r="N7" s="106"/>
    </row>
    <row r="8" spans="1:14" ht="33" customHeight="1">
      <c r="A8" s="31" t="s">
        <v>95</v>
      </c>
      <c r="B8" s="32"/>
      <c r="C8" s="33"/>
      <c r="D8" s="34"/>
      <c r="E8" s="35"/>
      <c r="F8" s="36">
        <f>SUM(F6:F7)</f>
        <v>661779.9758553694</v>
      </c>
      <c r="G8" s="36"/>
      <c r="H8" s="36">
        <f>SUM(H6:H7)</f>
        <v>318935.31740119995</v>
      </c>
      <c r="I8" s="36"/>
      <c r="J8" s="36">
        <f>SUM(J6:J7)</f>
        <v>6586</v>
      </c>
      <c r="K8" s="36"/>
      <c r="L8" s="36">
        <f>F8+H8+J8</f>
        <v>987301.2932565693</v>
      </c>
      <c r="M8" s="30"/>
      <c r="N8" s="106"/>
    </row>
    <row r="9" spans="1:14" ht="37.5" customHeight="1">
      <c r="A9" s="253" t="s">
        <v>76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3"/>
      <c r="N9" s="106"/>
    </row>
    <row r="10" spans="1:14" ht="33" customHeight="1">
      <c r="A10" s="24" t="s">
        <v>96</v>
      </c>
      <c r="B10" s="25" t="s">
        <v>97</v>
      </c>
      <c r="C10" s="26">
        <v>1</v>
      </c>
      <c r="D10" s="27" t="s">
        <v>97</v>
      </c>
      <c r="E10" s="28">
        <f>'일위대가-호표'!G56</f>
        <v>294750</v>
      </c>
      <c r="F10" s="29">
        <f>C10*E10</f>
        <v>294750</v>
      </c>
      <c r="G10" s="28">
        <f>'일위대가-호표'!I56</f>
        <v>0</v>
      </c>
      <c r="H10" s="29">
        <f>INT(C10*G10)</f>
        <v>0</v>
      </c>
      <c r="I10" s="29">
        <f>'일위대가-호표'!K56</f>
        <v>0</v>
      </c>
      <c r="J10" s="29">
        <f>INT(C10*I10)</f>
        <v>0</v>
      </c>
      <c r="K10" s="28"/>
      <c r="L10" s="22">
        <f>SUM(F10,H10,J10)</f>
        <v>294750</v>
      </c>
      <c r="M10" s="30"/>
      <c r="N10" s="106"/>
    </row>
    <row r="11" spans="1:14" ht="33" customHeight="1">
      <c r="A11" s="24" t="s">
        <v>98</v>
      </c>
      <c r="B11" s="25" t="s">
        <v>99</v>
      </c>
      <c r="C11" s="26">
        <v>1</v>
      </c>
      <c r="D11" s="27" t="s">
        <v>97</v>
      </c>
      <c r="E11" s="28">
        <f>'일위대가-호표'!G64</f>
        <v>7093.321261017999</v>
      </c>
      <c r="F11" s="29">
        <f>C11*E11</f>
        <v>7093.321261017999</v>
      </c>
      <c r="G11" s="28">
        <f>'일위대가-호표'!I64</f>
        <v>159467.65870059998</v>
      </c>
      <c r="H11" s="29">
        <f>C11*G11</f>
        <v>159467.65870059998</v>
      </c>
      <c r="I11" s="29">
        <f>'일위대가-호표'!K64</f>
        <v>3293.3125000000005</v>
      </c>
      <c r="J11" s="29">
        <f>INT(C11*I11)</f>
        <v>3293</v>
      </c>
      <c r="K11" s="28"/>
      <c r="L11" s="22">
        <f>SUM(F11,H11,J11)</f>
        <v>169853.97996161797</v>
      </c>
      <c r="M11" s="30"/>
      <c r="N11" s="106"/>
    </row>
    <row r="12" spans="1:14" ht="33" customHeight="1">
      <c r="A12" s="73" t="s">
        <v>95</v>
      </c>
      <c r="B12" s="74"/>
      <c r="C12" s="75"/>
      <c r="D12" s="76"/>
      <c r="E12" s="77"/>
      <c r="F12" s="78">
        <f>SUM(F10:F11)</f>
        <v>301843.321261018</v>
      </c>
      <c r="G12" s="77"/>
      <c r="H12" s="78">
        <f>SUM(H10:H11)</f>
        <v>159467.65870059998</v>
      </c>
      <c r="I12" s="78"/>
      <c r="J12" s="78">
        <f>SUM(J10:J11)</f>
        <v>3293</v>
      </c>
      <c r="K12" s="78"/>
      <c r="L12" s="79">
        <f>SUM(F12,H12,J12)</f>
        <v>464603.97996161797</v>
      </c>
      <c r="M12" s="80"/>
      <c r="N12" s="106"/>
    </row>
  </sheetData>
  <sheetProtection/>
  <mergeCells count="13">
    <mergeCell ref="C3:C4"/>
    <mergeCell ref="D3:D4"/>
    <mergeCell ref="A3:A4"/>
    <mergeCell ref="A1:M1"/>
    <mergeCell ref="A2:M2"/>
    <mergeCell ref="A5:L5"/>
    <mergeCell ref="A9:L9"/>
    <mergeCell ref="M3:M4"/>
    <mergeCell ref="E3:F3"/>
    <mergeCell ref="G3:H3"/>
    <mergeCell ref="I3:J3"/>
    <mergeCell ref="K3:L3"/>
    <mergeCell ref="B3:B4"/>
  </mergeCells>
  <printOptions/>
  <pageMargins left="0.47" right="0.24" top="0.5905511811023623" bottom="0.2362204724409449" header="0.5118110236220472" footer="0.118110236220472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65"/>
  <sheetViews>
    <sheetView view="pageBreakPreview" zoomScale="85" zoomScaleSheetLayoutView="85" workbookViewId="0" topLeftCell="A1">
      <selection activeCell="B2" sqref="B2:N2"/>
    </sheetView>
  </sheetViews>
  <sheetFormatPr defaultColWidth="8.88671875" defaultRowHeight="13.5"/>
  <cols>
    <col min="1" max="1" width="3.5546875" style="0" customWidth="1"/>
    <col min="2" max="2" width="18.99609375" style="0" customWidth="1"/>
    <col min="3" max="3" width="16.6640625" style="0" bestFit="1" customWidth="1"/>
    <col min="4" max="4" width="7.5546875" style="2" bestFit="1" customWidth="1"/>
    <col min="5" max="5" width="3.10546875" style="4" customWidth="1"/>
    <col min="6" max="6" width="9.21484375" style="2" customWidth="1"/>
    <col min="7" max="7" width="10.88671875" style="2" customWidth="1"/>
    <col min="8" max="8" width="9.21484375" style="2" customWidth="1"/>
    <col min="9" max="9" width="10.88671875" style="2" customWidth="1"/>
    <col min="10" max="12" width="9.21484375" style="2" customWidth="1"/>
    <col min="13" max="13" width="10.88671875" style="2" customWidth="1"/>
    <col min="14" max="14" width="4.21484375" style="0" customWidth="1"/>
    <col min="15" max="15" width="0.671875" style="0" customWidth="1"/>
  </cols>
  <sheetData>
    <row r="1" ht="6" customHeight="1"/>
    <row r="2" spans="1:14" ht="15" customHeight="1">
      <c r="A2" s="94"/>
      <c r="B2" s="269" t="s">
        <v>69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</row>
    <row r="3" spans="1:15" ht="25.5" customHeight="1">
      <c r="A3" s="263" t="s">
        <v>70</v>
      </c>
      <c r="B3" s="265" t="s">
        <v>8</v>
      </c>
      <c r="C3" s="267" t="s">
        <v>9</v>
      </c>
      <c r="D3" s="267" t="s">
        <v>0</v>
      </c>
      <c r="E3" s="267" t="s">
        <v>1</v>
      </c>
      <c r="F3" s="267" t="s">
        <v>10</v>
      </c>
      <c r="G3" s="267" t="s">
        <v>2</v>
      </c>
      <c r="H3" s="267" t="s">
        <v>11</v>
      </c>
      <c r="I3" s="267" t="s">
        <v>2</v>
      </c>
      <c r="J3" s="267" t="s">
        <v>12</v>
      </c>
      <c r="K3" s="267" t="s">
        <v>2</v>
      </c>
      <c r="L3" s="267" t="s">
        <v>13</v>
      </c>
      <c r="M3" s="267" t="s">
        <v>2</v>
      </c>
      <c r="N3" s="273" t="s">
        <v>14</v>
      </c>
      <c r="O3" s="3"/>
    </row>
    <row r="4" spans="1:15" ht="25.5" customHeight="1">
      <c r="A4" s="264"/>
      <c r="B4" s="266" t="s">
        <v>2</v>
      </c>
      <c r="C4" s="268" t="s">
        <v>2</v>
      </c>
      <c r="D4" s="268" t="s">
        <v>2</v>
      </c>
      <c r="E4" s="268" t="s">
        <v>2</v>
      </c>
      <c r="F4" s="150" t="s">
        <v>15</v>
      </c>
      <c r="G4" s="150" t="s">
        <v>16</v>
      </c>
      <c r="H4" s="150" t="s">
        <v>15</v>
      </c>
      <c r="I4" s="150" t="s">
        <v>16</v>
      </c>
      <c r="J4" s="150" t="s">
        <v>15</v>
      </c>
      <c r="K4" s="150" t="s">
        <v>16</v>
      </c>
      <c r="L4" s="150" t="s">
        <v>15</v>
      </c>
      <c r="M4" s="150" t="s">
        <v>16</v>
      </c>
      <c r="N4" s="274" t="s">
        <v>2</v>
      </c>
      <c r="O4" s="3"/>
    </row>
    <row r="5" spans="1:15" ht="18" customHeight="1">
      <c r="A5" s="95">
        <v>1</v>
      </c>
      <c r="B5" s="270" t="s">
        <v>144</v>
      </c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2"/>
      <c r="O5" s="3"/>
    </row>
    <row r="6" spans="1:15" ht="18" customHeight="1">
      <c r="A6" s="96"/>
      <c r="B6" s="93" t="s">
        <v>37</v>
      </c>
      <c r="C6" s="97" t="str">
        <f>설계내역서!B6</f>
        <v>W2000 * H1200</v>
      </c>
      <c r="D6" s="9">
        <v>1</v>
      </c>
      <c r="E6" s="10" t="s">
        <v>38</v>
      </c>
      <c r="F6" s="8"/>
      <c r="G6" s="11">
        <f>G25+G33</f>
        <v>661779.9758553694</v>
      </c>
      <c r="H6" s="11"/>
      <c r="I6" s="11">
        <f>I25+I33</f>
        <v>318935.31740119995</v>
      </c>
      <c r="J6" s="11"/>
      <c r="K6" s="11">
        <f>K25+K33</f>
        <v>6586.625000000001</v>
      </c>
      <c r="L6" s="11"/>
      <c r="M6" s="11">
        <f>M25+M33</f>
        <v>987301.9182565693</v>
      </c>
      <c r="N6" s="98"/>
      <c r="O6" s="3"/>
    </row>
    <row r="7" spans="1:15" ht="18" customHeight="1">
      <c r="A7" s="96" t="s">
        <v>40</v>
      </c>
      <c r="B7" s="20" t="s">
        <v>41</v>
      </c>
      <c r="C7" s="99"/>
      <c r="D7" s="9"/>
      <c r="E7" s="10"/>
      <c r="F7" s="8"/>
      <c r="G7" s="11"/>
      <c r="H7" s="11"/>
      <c r="I7" s="11"/>
      <c r="J7" s="11"/>
      <c r="K7" s="11"/>
      <c r="L7" s="11"/>
      <c r="M7" s="11"/>
      <c r="N7" s="98"/>
      <c r="O7" s="3"/>
    </row>
    <row r="8" spans="1:15" ht="18" customHeight="1">
      <c r="A8" s="96"/>
      <c r="B8" s="17" t="s">
        <v>42</v>
      </c>
      <c r="C8" s="99" t="s">
        <v>43</v>
      </c>
      <c r="D8" s="5">
        <v>1</v>
      </c>
      <c r="E8" s="6" t="s">
        <v>44</v>
      </c>
      <c r="F8" s="130">
        <v>88000</v>
      </c>
      <c r="G8" s="131">
        <f>F8*D8</f>
        <v>88000</v>
      </c>
      <c r="H8" s="131"/>
      <c r="I8" s="131"/>
      <c r="J8" s="131"/>
      <c r="K8" s="131"/>
      <c r="L8" s="132">
        <f>TRUNC(F8+H8+J8,0)</f>
        <v>88000</v>
      </c>
      <c r="M8" s="131">
        <f aca="true" t="shared" si="0" ref="M8:M17">G8+I8+K8</f>
        <v>88000</v>
      </c>
      <c r="N8" s="13"/>
      <c r="O8" s="3"/>
    </row>
    <row r="9" spans="1:15" ht="18" customHeight="1">
      <c r="A9" s="96"/>
      <c r="B9" s="82" t="s">
        <v>142</v>
      </c>
      <c r="C9" s="100" t="s">
        <v>127</v>
      </c>
      <c r="D9" s="147">
        <f>8/6/2</f>
        <v>0.6666666666666666</v>
      </c>
      <c r="E9" s="7" t="s">
        <v>44</v>
      </c>
      <c r="F9" s="130">
        <v>305000</v>
      </c>
      <c r="G9" s="132">
        <f>F9*D9</f>
        <v>203333.3333333333</v>
      </c>
      <c r="H9" s="131"/>
      <c r="I9" s="131"/>
      <c r="J9" s="131"/>
      <c r="K9" s="131"/>
      <c r="L9" s="132">
        <f>TRUNC(F9+H9+J9,0)</f>
        <v>305000</v>
      </c>
      <c r="M9" s="131">
        <f>G9+I9+K9</f>
        <v>203333.3333333333</v>
      </c>
      <c r="N9" s="13"/>
      <c r="O9" s="3"/>
    </row>
    <row r="10" spans="1:15" ht="18" customHeight="1">
      <c r="A10" s="96"/>
      <c r="B10" s="82" t="s">
        <v>126</v>
      </c>
      <c r="C10" s="100" t="s">
        <v>127</v>
      </c>
      <c r="D10" s="147">
        <f>8/6/2</f>
        <v>0.6666666666666666</v>
      </c>
      <c r="E10" s="7" t="s">
        <v>44</v>
      </c>
      <c r="F10" s="130">
        <v>235000</v>
      </c>
      <c r="G10" s="132">
        <f>F10*D10</f>
        <v>156666.66666666666</v>
      </c>
      <c r="H10" s="131"/>
      <c r="I10" s="131"/>
      <c r="J10" s="131"/>
      <c r="K10" s="131"/>
      <c r="L10" s="132">
        <f>TRUNC(F10+H10+J10,0)</f>
        <v>235000</v>
      </c>
      <c r="M10" s="131">
        <f t="shared" si="0"/>
        <v>156666.66666666666</v>
      </c>
      <c r="N10" s="13"/>
      <c r="O10" s="3"/>
    </row>
    <row r="11" spans="1:16" ht="18" customHeight="1">
      <c r="A11" s="96"/>
      <c r="B11" s="18" t="s">
        <v>48</v>
      </c>
      <c r="C11" s="99" t="s">
        <v>49</v>
      </c>
      <c r="D11" s="5">
        <v>2</v>
      </c>
      <c r="E11" s="6" t="s">
        <v>50</v>
      </c>
      <c r="F11" s="130">
        <v>9000</v>
      </c>
      <c r="G11" s="131">
        <f aca="true" t="shared" si="1" ref="G11:G17">F11*D11</f>
        <v>18000</v>
      </c>
      <c r="H11" s="131"/>
      <c r="I11" s="131"/>
      <c r="J11" s="131"/>
      <c r="K11" s="131"/>
      <c r="L11" s="132">
        <f aca="true" t="shared" si="2" ref="L11:L17">TRUNC(F11+H11+J11,0)</f>
        <v>9000</v>
      </c>
      <c r="M11" s="131">
        <f t="shared" si="0"/>
        <v>18000</v>
      </c>
      <c r="N11" s="13"/>
      <c r="O11" s="3"/>
      <c r="P11">
        <f>M6/2</f>
        <v>493650.95912828465</v>
      </c>
    </row>
    <row r="12" spans="1:15" ht="18" customHeight="1">
      <c r="A12" s="96"/>
      <c r="B12" s="18" t="s">
        <v>48</v>
      </c>
      <c r="C12" s="99" t="s">
        <v>51</v>
      </c>
      <c r="D12" s="5">
        <v>2</v>
      </c>
      <c r="E12" s="6" t="s">
        <v>50</v>
      </c>
      <c r="F12" s="130">
        <v>4000</v>
      </c>
      <c r="G12" s="131">
        <f>F12*D12</f>
        <v>8000</v>
      </c>
      <c r="H12" s="131"/>
      <c r="I12" s="131"/>
      <c r="J12" s="131"/>
      <c r="K12" s="131"/>
      <c r="L12" s="132">
        <f>TRUNC(F12+H12+J12,0)</f>
        <v>4000</v>
      </c>
      <c r="M12" s="131">
        <f>G12+I12+K12</f>
        <v>8000</v>
      </c>
      <c r="N12" s="13"/>
      <c r="O12" s="3"/>
    </row>
    <row r="13" spans="1:15" ht="18" customHeight="1">
      <c r="A13" s="96"/>
      <c r="B13" s="18" t="s">
        <v>52</v>
      </c>
      <c r="C13" s="87" t="s">
        <v>53</v>
      </c>
      <c r="D13" s="5">
        <v>2</v>
      </c>
      <c r="E13" s="6" t="s">
        <v>50</v>
      </c>
      <c r="F13" s="132">
        <v>6500</v>
      </c>
      <c r="G13" s="131">
        <f t="shared" si="1"/>
        <v>13000</v>
      </c>
      <c r="H13" s="132"/>
      <c r="I13" s="132"/>
      <c r="J13" s="132"/>
      <c r="K13" s="132"/>
      <c r="L13" s="132">
        <f t="shared" si="2"/>
        <v>6500</v>
      </c>
      <c r="M13" s="131">
        <f t="shared" si="0"/>
        <v>13000</v>
      </c>
      <c r="N13" s="81"/>
      <c r="O13" s="3"/>
    </row>
    <row r="14" spans="1:15" ht="18" customHeight="1">
      <c r="A14" s="96"/>
      <c r="B14" s="18" t="s">
        <v>54</v>
      </c>
      <c r="C14" s="83" t="s">
        <v>55</v>
      </c>
      <c r="D14" s="148">
        <v>4.7</v>
      </c>
      <c r="E14" s="6" t="s">
        <v>50</v>
      </c>
      <c r="F14" s="132">
        <v>800</v>
      </c>
      <c r="G14" s="131">
        <f>F14*D14</f>
        <v>3760</v>
      </c>
      <c r="H14" s="132"/>
      <c r="I14" s="132"/>
      <c r="J14" s="132"/>
      <c r="K14" s="132"/>
      <c r="L14" s="132">
        <f>TRUNC(F14+H14+J14,0)</f>
        <v>800</v>
      </c>
      <c r="M14" s="131">
        <f>G14+I14+K14</f>
        <v>3760</v>
      </c>
      <c r="N14" s="81"/>
      <c r="O14" s="3"/>
    </row>
    <row r="15" spans="1:15" ht="18" customHeight="1">
      <c r="A15" s="96"/>
      <c r="B15" s="18" t="s">
        <v>58</v>
      </c>
      <c r="C15" s="87" t="s">
        <v>59</v>
      </c>
      <c r="D15" s="5">
        <v>2</v>
      </c>
      <c r="E15" s="6" t="s">
        <v>50</v>
      </c>
      <c r="F15" s="132">
        <v>4500</v>
      </c>
      <c r="G15" s="131">
        <f>F15*D15</f>
        <v>9000</v>
      </c>
      <c r="H15" s="132"/>
      <c r="I15" s="132"/>
      <c r="J15" s="132"/>
      <c r="K15" s="132"/>
      <c r="L15" s="132">
        <f>TRUNC(F15+H15+J15,0)</f>
        <v>4500</v>
      </c>
      <c r="M15" s="131">
        <f>G15+I15+K15</f>
        <v>9000</v>
      </c>
      <c r="N15" s="81"/>
      <c r="O15" s="3"/>
    </row>
    <row r="16" spans="1:15" ht="18" customHeight="1">
      <c r="A16" s="96"/>
      <c r="B16" s="82" t="s">
        <v>71</v>
      </c>
      <c r="C16" s="12" t="s">
        <v>72</v>
      </c>
      <c r="D16" s="5">
        <v>3</v>
      </c>
      <c r="E16" s="7" t="s">
        <v>50</v>
      </c>
      <c r="F16" s="132">
        <v>7000</v>
      </c>
      <c r="G16" s="132">
        <f t="shared" si="1"/>
        <v>21000</v>
      </c>
      <c r="H16" s="132"/>
      <c r="I16" s="132"/>
      <c r="J16" s="132"/>
      <c r="K16" s="132"/>
      <c r="L16" s="132">
        <f t="shared" si="2"/>
        <v>7000</v>
      </c>
      <c r="M16" s="131">
        <f t="shared" si="0"/>
        <v>21000</v>
      </c>
      <c r="N16" s="81"/>
      <c r="O16" s="3"/>
    </row>
    <row r="17" spans="1:15" ht="18" customHeight="1">
      <c r="A17" s="96"/>
      <c r="B17" s="18" t="s">
        <v>73</v>
      </c>
      <c r="C17" s="83" t="s">
        <v>36</v>
      </c>
      <c r="D17" s="5">
        <v>4</v>
      </c>
      <c r="E17" s="6" t="s">
        <v>50</v>
      </c>
      <c r="F17" s="130">
        <v>800</v>
      </c>
      <c r="G17" s="131">
        <f t="shared" si="1"/>
        <v>3200</v>
      </c>
      <c r="H17" s="133"/>
      <c r="I17" s="131"/>
      <c r="J17" s="133"/>
      <c r="K17" s="131"/>
      <c r="L17" s="132">
        <f t="shared" si="2"/>
        <v>800</v>
      </c>
      <c r="M17" s="131">
        <f t="shared" si="0"/>
        <v>3200</v>
      </c>
      <c r="N17" s="81"/>
      <c r="O17" s="3"/>
    </row>
    <row r="18" spans="1:15" ht="18" customHeight="1">
      <c r="A18" s="96"/>
      <c r="B18" s="18" t="s">
        <v>60</v>
      </c>
      <c r="C18" s="83" t="s">
        <v>61</v>
      </c>
      <c r="D18" s="5">
        <v>4</v>
      </c>
      <c r="E18" s="6" t="s">
        <v>50</v>
      </c>
      <c r="F18" s="130">
        <v>7500</v>
      </c>
      <c r="G18" s="131">
        <f>F18*D18</f>
        <v>30000</v>
      </c>
      <c r="H18" s="133"/>
      <c r="I18" s="131"/>
      <c r="J18" s="133"/>
      <c r="K18" s="131"/>
      <c r="L18" s="132">
        <f>TRUNC(F18+H18+J18,0)</f>
        <v>7500</v>
      </c>
      <c r="M18" s="131">
        <f>G18+I18+K18</f>
        <v>30000</v>
      </c>
      <c r="N18" s="81"/>
      <c r="O18" s="3"/>
    </row>
    <row r="19" spans="1:15" ht="18" customHeight="1">
      <c r="A19" s="96"/>
      <c r="B19" s="18" t="s">
        <v>148</v>
      </c>
      <c r="C19" s="151" t="s">
        <v>143</v>
      </c>
      <c r="D19" s="85">
        <v>1</v>
      </c>
      <c r="E19" s="86" t="s">
        <v>128</v>
      </c>
      <c r="F19" s="132">
        <v>49000</v>
      </c>
      <c r="G19" s="143">
        <f aca="true" t="shared" si="3" ref="G19:G24">F19*D19</f>
        <v>49000</v>
      </c>
      <c r="H19" s="142"/>
      <c r="I19" s="143"/>
      <c r="J19" s="142"/>
      <c r="K19" s="143"/>
      <c r="L19" s="143">
        <f aca="true" t="shared" si="4" ref="L19:L24">TRUNC(F19+H19+J19,0)</f>
        <v>49000</v>
      </c>
      <c r="M19" s="143">
        <f aca="true" t="shared" si="5" ref="M19:M24">G19+I19+K19</f>
        <v>49000</v>
      </c>
      <c r="N19" s="81"/>
      <c r="O19" s="3"/>
    </row>
    <row r="20" spans="1:15" ht="18" customHeight="1">
      <c r="A20" s="96"/>
      <c r="B20" s="18" t="s">
        <v>129</v>
      </c>
      <c r="C20" s="151" t="s">
        <v>130</v>
      </c>
      <c r="D20" s="152">
        <v>1</v>
      </c>
      <c r="E20" s="86" t="s">
        <v>128</v>
      </c>
      <c r="F20" s="132">
        <v>1400</v>
      </c>
      <c r="G20" s="143">
        <f t="shared" si="3"/>
        <v>1400</v>
      </c>
      <c r="H20" s="142"/>
      <c r="I20" s="143"/>
      <c r="J20" s="142"/>
      <c r="K20" s="143"/>
      <c r="L20" s="143">
        <f t="shared" si="4"/>
        <v>1400</v>
      </c>
      <c r="M20" s="143">
        <f t="shared" si="5"/>
        <v>1400</v>
      </c>
      <c r="N20" s="81"/>
      <c r="O20" s="3"/>
    </row>
    <row r="21" spans="1:15" ht="18" customHeight="1">
      <c r="A21" s="96"/>
      <c r="B21" s="18" t="s">
        <v>131</v>
      </c>
      <c r="C21" s="153" t="s">
        <v>132</v>
      </c>
      <c r="D21" s="147">
        <f>8/6/2</f>
        <v>0.6666666666666666</v>
      </c>
      <c r="E21" s="86" t="s">
        <v>133</v>
      </c>
      <c r="F21" s="132">
        <v>48000</v>
      </c>
      <c r="G21" s="143">
        <f t="shared" si="3"/>
        <v>32000</v>
      </c>
      <c r="H21" s="142"/>
      <c r="I21" s="143"/>
      <c r="J21" s="142"/>
      <c r="K21" s="143"/>
      <c r="L21" s="143">
        <f t="shared" si="4"/>
        <v>48000</v>
      </c>
      <c r="M21" s="143">
        <f t="shared" si="5"/>
        <v>32000</v>
      </c>
      <c r="N21" s="81"/>
      <c r="O21" s="3"/>
    </row>
    <row r="22" spans="1:15" ht="18" customHeight="1">
      <c r="A22" s="96"/>
      <c r="B22" s="18" t="s">
        <v>134</v>
      </c>
      <c r="C22" s="153" t="s">
        <v>135</v>
      </c>
      <c r="D22" s="147">
        <f>8/6/2</f>
        <v>0.6666666666666666</v>
      </c>
      <c r="E22" s="86" t="s">
        <v>128</v>
      </c>
      <c r="F22" s="132">
        <v>2600</v>
      </c>
      <c r="G22" s="143">
        <f t="shared" si="3"/>
        <v>1733.3333333333333</v>
      </c>
      <c r="H22" s="142"/>
      <c r="I22" s="143"/>
      <c r="J22" s="142"/>
      <c r="K22" s="143"/>
      <c r="L22" s="143">
        <f t="shared" si="4"/>
        <v>2600</v>
      </c>
      <c r="M22" s="143">
        <f t="shared" si="5"/>
        <v>1733.3333333333333</v>
      </c>
      <c r="N22" s="81"/>
      <c r="O22" s="3"/>
    </row>
    <row r="23" spans="1:15" ht="18" customHeight="1">
      <c r="A23" s="96"/>
      <c r="B23" s="18" t="s">
        <v>136</v>
      </c>
      <c r="C23" s="151" t="s">
        <v>137</v>
      </c>
      <c r="D23" s="85">
        <v>2</v>
      </c>
      <c r="E23" s="86" t="s">
        <v>128</v>
      </c>
      <c r="F23" s="130">
        <v>2500</v>
      </c>
      <c r="G23" s="143">
        <f t="shared" si="3"/>
        <v>5000</v>
      </c>
      <c r="H23" s="142"/>
      <c r="I23" s="143"/>
      <c r="J23" s="142"/>
      <c r="K23" s="143"/>
      <c r="L23" s="143">
        <f t="shared" si="4"/>
        <v>2500</v>
      </c>
      <c r="M23" s="143">
        <f t="shared" si="5"/>
        <v>5000</v>
      </c>
      <c r="N23" s="81"/>
      <c r="O23" s="3"/>
    </row>
    <row r="24" spans="1:15" ht="18" customHeight="1">
      <c r="A24" s="96"/>
      <c r="B24" s="18" t="s">
        <v>138</v>
      </c>
      <c r="C24" s="151" t="s">
        <v>139</v>
      </c>
      <c r="D24" s="85">
        <v>1</v>
      </c>
      <c r="E24" s="86" t="s">
        <v>128</v>
      </c>
      <c r="F24" s="130">
        <v>4500</v>
      </c>
      <c r="G24" s="143">
        <f t="shared" si="3"/>
        <v>4500</v>
      </c>
      <c r="H24" s="142"/>
      <c r="I24" s="143"/>
      <c r="J24" s="142"/>
      <c r="K24" s="143"/>
      <c r="L24" s="143">
        <f t="shared" si="4"/>
        <v>4500</v>
      </c>
      <c r="M24" s="143">
        <f t="shared" si="5"/>
        <v>4500</v>
      </c>
      <c r="N24" s="81"/>
      <c r="O24" s="3"/>
    </row>
    <row r="25" spans="1:15" ht="18" customHeight="1">
      <c r="A25" s="96"/>
      <c r="B25" s="19" t="s">
        <v>62</v>
      </c>
      <c r="C25" s="8"/>
      <c r="D25" s="9"/>
      <c r="E25" s="10"/>
      <c r="F25" s="134"/>
      <c r="G25" s="135">
        <f>SUM(G8:G24)</f>
        <v>647593.3333333334</v>
      </c>
      <c r="H25" s="135"/>
      <c r="I25" s="135">
        <f>SUM(I8:I18)</f>
        <v>0</v>
      </c>
      <c r="J25" s="135"/>
      <c r="K25" s="135">
        <f>SUM(K8:K18)</f>
        <v>0</v>
      </c>
      <c r="L25" s="136"/>
      <c r="M25" s="135">
        <f>SUM(M8:M24)</f>
        <v>647593.3333333334</v>
      </c>
      <c r="N25" s="14"/>
      <c r="O25" s="3"/>
    </row>
    <row r="26" spans="1:15" ht="18" customHeight="1">
      <c r="A26" s="96" t="s">
        <v>63</v>
      </c>
      <c r="B26" s="18" t="s">
        <v>64</v>
      </c>
      <c r="C26" s="8"/>
      <c r="D26" s="9"/>
      <c r="E26" s="10"/>
      <c r="F26" s="134"/>
      <c r="G26" s="135"/>
      <c r="H26" s="137"/>
      <c r="I26" s="135"/>
      <c r="J26" s="137"/>
      <c r="K26" s="135"/>
      <c r="L26" s="136"/>
      <c r="M26" s="135"/>
      <c r="N26" s="14"/>
      <c r="O26" s="3"/>
    </row>
    <row r="27" spans="1:17" ht="18" customHeight="1">
      <c r="A27" s="96"/>
      <c r="B27" s="208" t="s">
        <v>222</v>
      </c>
      <c r="C27" s="99" t="str">
        <f>수량산출서!B6</f>
        <v>특별인부</v>
      </c>
      <c r="D27" s="206">
        <f>수량산출서!E6+수량산출서!E11</f>
        <v>0.5976</v>
      </c>
      <c r="E27" s="207" t="str">
        <f>수량산출서!D6</f>
        <v>인</v>
      </c>
      <c r="F27" s="138"/>
      <c r="G27" s="132">
        <f aca="true" t="shared" si="6" ref="G27:G32">D27*F27</f>
        <v>0</v>
      </c>
      <c r="H27" s="130">
        <f>기본일위대가!L19</f>
        <v>155599</v>
      </c>
      <c r="I27" s="132">
        <f aca="true" t="shared" si="7" ref="I27:I32">H27*D27</f>
        <v>92985.9624</v>
      </c>
      <c r="J27" s="130"/>
      <c r="K27" s="132">
        <f aca="true" t="shared" si="8" ref="K27:K32">D27*J27</f>
        <v>0</v>
      </c>
      <c r="L27" s="132">
        <f aca="true" t="shared" si="9" ref="L27:L33">TRUNC(F27+H27+J27,0)</f>
        <v>155599</v>
      </c>
      <c r="M27" s="132">
        <f aca="true" t="shared" si="10" ref="M27:M33">G27+I27+K27</f>
        <v>92985.9624</v>
      </c>
      <c r="N27" s="15"/>
      <c r="O27" s="3"/>
      <c r="Q27" s="21"/>
    </row>
    <row r="28" spans="1:17" ht="18" customHeight="1">
      <c r="A28" s="96"/>
      <c r="B28" s="208" t="s">
        <v>222</v>
      </c>
      <c r="C28" s="99" t="str">
        <f>수량산출서!B7</f>
        <v>보통인부</v>
      </c>
      <c r="D28" s="206">
        <f>수량산출서!E7+수량산출서!E12</f>
        <v>1.1666</v>
      </c>
      <c r="E28" s="207" t="str">
        <f>수량산출서!D7</f>
        <v>인</v>
      </c>
      <c r="F28" s="138"/>
      <c r="G28" s="132">
        <f t="shared" si="6"/>
        <v>0</v>
      </c>
      <c r="H28" s="130">
        <f>기본일위대가!L20</f>
        <v>130264</v>
      </c>
      <c r="I28" s="132">
        <f t="shared" si="7"/>
        <v>151965.9824</v>
      </c>
      <c r="J28" s="130"/>
      <c r="K28" s="132">
        <f t="shared" si="8"/>
        <v>0</v>
      </c>
      <c r="L28" s="132">
        <f t="shared" si="9"/>
        <v>130264</v>
      </c>
      <c r="M28" s="132">
        <f t="shared" si="10"/>
        <v>151965.9824</v>
      </c>
      <c r="N28" s="15"/>
      <c r="O28" s="3"/>
      <c r="Q28" s="21"/>
    </row>
    <row r="29" spans="1:15" ht="18" customHeight="1">
      <c r="A29" s="96"/>
      <c r="B29" s="208" t="s">
        <v>222</v>
      </c>
      <c r="C29" s="99" t="str">
        <f>수량산출서!B8</f>
        <v>철공공</v>
      </c>
      <c r="D29" s="206">
        <f>수량산출서!E8</f>
        <v>0.32</v>
      </c>
      <c r="E29" s="207" t="str">
        <f>수량산출서!D8</f>
        <v>인</v>
      </c>
      <c r="F29" s="138"/>
      <c r="G29" s="132">
        <f t="shared" si="6"/>
        <v>0</v>
      </c>
      <c r="H29" s="130">
        <f>기본일위대가!L21</f>
        <v>198829</v>
      </c>
      <c r="I29" s="132">
        <f t="shared" si="7"/>
        <v>63625.28</v>
      </c>
      <c r="J29" s="130"/>
      <c r="K29" s="132">
        <f t="shared" si="8"/>
        <v>0</v>
      </c>
      <c r="L29" s="132">
        <f t="shared" si="9"/>
        <v>198829</v>
      </c>
      <c r="M29" s="132">
        <f t="shared" si="10"/>
        <v>63625.28</v>
      </c>
      <c r="N29" s="15"/>
      <c r="O29" s="3"/>
    </row>
    <row r="30" spans="1:15" ht="18" customHeight="1">
      <c r="A30" s="96"/>
      <c r="B30" s="208" t="s">
        <v>160</v>
      </c>
      <c r="C30" s="99" t="str">
        <f>수량산출서!B9</f>
        <v>2.5ton</v>
      </c>
      <c r="D30" s="206">
        <f>수량산출서!E9</f>
        <v>0.07</v>
      </c>
      <c r="E30" s="207" t="str">
        <f>수량산출서!D9</f>
        <v>hr</v>
      </c>
      <c r="F30" s="138">
        <f>기본일위대가!F10</f>
        <v>5854.9</v>
      </c>
      <c r="G30" s="132">
        <f t="shared" si="6"/>
        <v>409.843</v>
      </c>
      <c r="H30" s="130">
        <f>기본일위대가!H10</f>
        <v>34739.44416</v>
      </c>
      <c r="I30" s="132">
        <f t="shared" si="7"/>
        <v>2431.7610912</v>
      </c>
      <c r="J30" s="130">
        <f>기본일위대가!J10</f>
        <v>5743.5</v>
      </c>
      <c r="K30" s="132">
        <f t="shared" si="8"/>
        <v>402.045</v>
      </c>
      <c r="L30" s="132">
        <f t="shared" si="9"/>
        <v>46337</v>
      </c>
      <c r="M30" s="132">
        <f t="shared" si="10"/>
        <v>3243.6490912</v>
      </c>
      <c r="N30" s="15"/>
      <c r="O30" s="3"/>
    </row>
    <row r="31" spans="1:15" ht="18" customHeight="1">
      <c r="A31" s="96"/>
      <c r="B31" s="208" t="s">
        <v>223</v>
      </c>
      <c r="C31" s="99" t="str">
        <f>수량산출서!B10</f>
        <v>0.6㎥</v>
      </c>
      <c r="D31" s="206">
        <f>수량산출서!E10</f>
        <v>0.2</v>
      </c>
      <c r="E31" s="207" t="str">
        <f>수량산출서!D10</f>
        <v>hr</v>
      </c>
      <c r="F31" s="138">
        <f>기본일위대가!F17</f>
        <v>21043.7</v>
      </c>
      <c r="G31" s="132">
        <f t="shared" si="6"/>
        <v>4208.740000000001</v>
      </c>
      <c r="H31" s="130">
        <f>기본일위대가!H17</f>
        <v>39631.657549999996</v>
      </c>
      <c r="I31" s="132">
        <f t="shared" si="7"/>
        <v>7926.33151</v>
      </c>
      <c r="J31" s="130">
        <f>기본일위대가!J17</f>
        <v>30922.9</v>
      </c>
      <c r="K31" s="132">
        <f t="shared" si="8"/>
        <v>6184.580000000001</v>
      </c>
      <c r="L31" s="132">
        <f t="shared" si="9"/>
        <v>91598</v>
      </c>
      <c r="M31" s="132">
        <f t="shared" si="10"/>
        <v>18319.651510000003</v>
      </c>
      <c r="N31" s="15"/>
      <c r="O31" s="3"/>
    </row>
    <row r="32" spans="1:15" ht="18" customHeight="1">
      <c r="A32" s="96"/>
      <c r="B32" s="209" t="s">
        <v>65</v>
      </c>
      <c r="C32" s="100" t="s">
        <v>66</v>
      </c>
      <c r="D32" s="210">
        <v>1</v>
      </c>
      <c r="E32" s="207" t="s">
        <v>67</v>
      </c>
      <c r="F32" s="138">
        <f>(I27+I28+I29+I30+I31)*0.03</f>
        <v>9568.059522035997</v>
      </c>
      <c r="G32" s="132">
        <f t="shared" si="6"/>
        <v>9568.059522035997</v>
      </c>
      <c r="H32" s="130"/>
      <c r="I32" s="132">
        <f t="shared" si="7"/>
        <v>0</v>
      </c>
      <c r="J32" s="130"/>
      <c r="K32" s="132">
        <f t="shared" si="8"/>
        <v>0</v>
      </c>
      <c r="L32" s="132">
        <f t="shared" si="9"/>
        <v>9568</v>
      </c>
      <c r="M32" s="132">
        <f t="shared" si="10"/>
        <v>9568.059522035997</v>
      </c>
      <c r="N32" s="16"/>
      <c r="O32" s="3"/>
    </row>
    <row r="33" spans="1:15" ht="18" customHeight="1">
      <c r="A33" s="101"/>
      <c r="B33" s="102" t="s">
        <v>68</v>
      </c>
      <c r="C33" s="103"/>
      <c r="D33" s="71"/>
      <c r="E33" s="72"/>
      <c r="F33" s="139"/>
      <c r="G33" s="140">
        <f>SUM(G27:G32)</f>
        <v>14186.642522035998</v>
      </c>
      <c r="H33" s="141"/>
      <c r="I33" s="140">
        <f>SUM(I27:I32)</f>
        <v>318935.31740119995</v>
      </c>
      <c r="J33" s="141"/>
      <c r="K33" s="140">
        <f>SUM(K27:K32)</f>
        <v>6586.625000000001</v>
      </c>
      <c r="L33" s="132">
        <f t="shared" si="9"/>
        <v>0</v>
      </c>
      <c r="M33" s="136">
        <f t="shared" si="10"/>
        <v>339708.58492323593</v>
      </c>
      <c r="N33" s="70"/>
      <c r="O33" s="3"/>
    </row>
    <row r="34" spans="1:16" ht="18" customHeight="1">
      <c r="A34" s="275">
        <f>(M25+M33)/2</f>
        <v>493650.95912828465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7"/>
      <c r="O34" s="3"/>
      <c r="P34" s="21"/>
    </row>
    <row r="35" spans="1:16" ht="6" customHeight="1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3"/>
      <c r="P35" s="21"/>
    </row>
    <row r="36" spans="1:16" ht="15" customHeight="1">
      <c r="A36" s="94"/>
      <c r="B36" s="269" t="s">
        <v>74</v>
      </c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3"/>
      <c r="P36" s="21"/>
    </row>
    <row r="37" spans="1:16" s="162" customFormat="1" ht="25.5" customHeight="1">
      <c r="A37" s="263" t="s">
        <v>75</v>
      </c>
      <c r="B37" s="265" t="s">
        <v>8</v>
      </c>
      <c r="C37" s="267" t="s">
        <v>9</v>
      </c>
      <c r="D37" s="267" t="s">
        <v>0</v>
      </c>
      <c r="E37" s="267" t="s">
        <v>1</v>
      </c>
      <c r="F37" s="267" t="s">
        <v>10</v>
      </c>
      <c r="G37" s="267" t="s">
        <v>2</v>
      </c>
      <c r="H37" s="267" t="s">
        <v>11</v>
      </c>
      <c r="I37" s="267" t="s">
        <v>2</v>
      </c>
      <c r="J37" s="267" t="s">
        <v>12</v>
      </c>
      <c r="K37" s="267" t="s">
        <v>2</v>
      </c>
      <c r="L37" s="267" t="s">
        <v>13</v>
      </c>
      <c r="M37" s="267" t="s">
        <v>2</v>
      </c>
      <c r="N37" s="273" t="s">
        <v>14</v>
      </c>
      <c r="O37" s="160"/>
      <c r="P37" s="161"/>
    </row>
    <row r="38" spans="1:16" s="162" customFormat="1" ht="25.5" customHeight="1">
      <c r="A38" s="264"/>
      <c r="B38" s="266" t="s">
        <v>2</v>
      </c>
      <c r="C38" s="268" t="s">
        <v>2</v>
      </c>
      <c r="D38" s="268" t="s">
        <v>2</v>
      </c>
      <c r="E38" s="268" t="s">
        <v>2</v>
      </c>
      <c r="F38" s="159" t="s">
        <v>15</v>
      </c>
      <c r="G38" s="159" t="s">
        <v>16</v>
      </c>
      <c r="H38" s="159" t="s">
        <v>15</v>
      </c>
      <c r="I38" s="159" t="s">
        <v>16</v>
      </c>
      <c r="J38" s="159" t="s">
        <v>15</v>
      </c>
      <c r="K38" s="159" t="s">
        <v>16</v>
      </c>
      <c r="L38" s="159" t="s">
        <v>15</v>
      </c>
      <c r="M38" s="159" t="s">
        <v>16</v>
      </c>
      <c r="N38" s="274" t="s">
        <v>2</v>
      </c>
      <c r="O38" s="160"/>
      <c r="P38" s="161"/>
    </row>
    <row r="39" spans="1:14" ht="18" customHeight="1">
      <c r="A39" s="95">
        <v>2</v>
      </c>
      <c r="B39" s="270" t="s">
        <v>145</v>
      </c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2"/>
    </row>
    <row r="40" spans="1:14" ht="18" customHeight="1">
      <c r="A40" s="96"/>
      <c r="B40" s="93" t="s">
        <v>37</v>
      </c>
      <c r="C40" s="97"/>
      <c r="D40" s="9">
        <v>1</v>
      </c>
      <c r="E40" s="10" t="s">
        <v>39</v>
      </c>
      <c r="F40" s="8"/>
      <c r="G40" s="11">
        <f aca="true" t="shared" si="11" ref="G40:M40">G56+G64</f>
        <v>301843.321261018</v>
      </c>
      <c r="H40" s="11">
        <f t="shared" si="11"/>
        <v>0</v>
      </c>
      <c r="I40" s="11">
        <f t="shared" si="11"/>
        <v>159467.65870059998</v>
      </c>
      <c r="J40" s="11">
        <f t="shared" si="11"/>
        <v>0</v>
      </c>
      <c r="K40" s="11">
        <f t="shared" si="11"/>
        <v>3293.3125000000005</v>
      </c>
      <c r="L40" s="11">
        <f t="shared" si="11"/>
        <v>0</v>
      </c>
      <c r="M40" s="11">
        <f t="shared" si="11"/>
        <v>464604.29246161797</v>
      </c>
      <c r="N40" s="98"/>
    </row>
    <row r="41" spans="1:14" ht="18" customHeight="1">
      <c r="A41" s="96" t="s">
        <v>40</v>
      </c>
      <c r="B41" s="84" t="s">
        <v>41</v>
      </c>
      <c r="C41" s="104"/>
      <c r="D41" s="90"/>
      <c r="E41" s="91"/>
      <c r="F41" s="89"/>
      <c r="G41" s="92"/>
      <c r="H41" s="92"/>
      <c r="I41" s="11"/>
      <c r="J41" s="11"/>
      <c r="K41" s="11"/>
      <c r="L41" s="11"/>
      <c r="M41" s="11"/>
      <c r="N41" s="98"/>
    </row>
    <row r="42" spans="1:15" ht="18" customHeight="1">
      <c r="A42" s="96"/>
      <c r="B42" s="17" t="s">
        <v>42</v>
      </c>
      <c r="C42" s="105" t="s">
        <v>43</v>
      </c>
      <c r="D42" s="155">
        <v>0.5</v>
      </c>
      <c r="E42" s="86" t="s">
        <v>44</v>
      </c>
      <c r="F42" s="142">
        <v>88000</v>
      </c>
      <c r="G42" s="143">
        <f aca="true" t="shared" si="12" ref="G42:G55">F42*D42</f>
        <v>44000</v>
      </c>
      <c r="H42" s="143"/>
      <c r="I42" s="131"/>
      <c r="J42" s="131"/>
      <c r="K42" s="131"/>
      <c r="L42" s="132">
        <f aca="true" t="shared" si="13" ref="L42:L55">TRUNC(F42+H42+J42,0)</f>
        <v>88000</v>
      </c>
      <c r="M42" s="131">
        <f aca="true" t="shared" si="14" ref="M42:M55">G42+I42+K42</f>
        <v>44000</v>
      </c>
      <c r="N42" s="13"/>
      <c r="O42" s="3"/>
    </row>
    <row r="43" spans="1:15" ht="18" customHeight="1">
      <c r="A43" s="96"/>
      <c r="B43" s="17" t="s">
        <v>45</v>
      </c>
      <c r="C43" s="105" t="s">
        <v>46</v>
      </c>
      <c r="D43" s="85">
        <v>1</v>
      </c>
      <c r="E43" s="86" t="s">
        <v>47</v>
      </c>
      <c r="F43" s="142">
        <v>165000</v>
      </c>
      <c r="G43" s="143">
        <f t="shared" si="12"/>
        <v>165000</v>
      </c>
      <c r="H43" s="143"/>
      <c r="I43" s="131"/>
      <c r="J43" s="131"/>
      <c r="K43" s="131"/>
      <c r="L43" s="132">
        <f t="shared" si="13"/>
        <v>165000</v>
      </c>
      <c r="M43" s="131">
        <f t="shared" si="14"/>
        <v>165000</v>
      </c>
      <c r="N43" s="13"/>
      <c r="O43" s="3"/>
    </row>
    <row r="44" spans="1:15" ht="18" customHeight="1">
      <c r="A44" s="96"/>
      <c r="B44" s="17" t="s">
        <v>48</v>
      </c>
      <c r="C44" s="105" t="s">
        <v>49</v>
      </c>
      <c r="D44" s="85">
        <v>1</v>
      </c>
      <c r="E44" s="86" t="s">
        <v>50</v>
      </c>
      <c r="F44" s="142">
        <v>9000</v>
      </c>
      <c r="G44" s="143">
        <f t="shared" si="12"/>
        <v>9000</v>
      </c>
      <c r="H44" s="143"/>
      <c r="I44" s="131"/>
      <c r="J44" s="131"/>
      <c r="K44" s="131"/>
      <c r="L44" s="132">
        <f t="shared" si="13"/>
        <v>9000</v>
      </c>
      <c r="M44" s="131">
        <f t="shared" si="14"/>
        <v>9000</v>
      </c>
      <c r="N44" s="13"/>
      <c r="O44" s="3"/>
    </row>
    <row r="45" spans="1:15" ht="18" customHeight="1">
      <c r="A45" s="96"/>
      <c r="B45" s="17" t="s">
        <v>48</v>
      </c>
      <c r="C45" s="105" t="s">
        <v>51</v>
      </c>
      <c r="D45" s="85">
        <v>1</v>
      </c>
      <c r="E45" s="86" t="s">
        <v>50</v>
      </c>
      <c r="F45" s="142">
        <v>4000</v>
      </c>
      <c r="G45" s="143">
        <f>F45*D45</f>
        <v>4000</v>
      </c>
      <c r="H45" s="143"/>
      <c r="I45" s="131"/>
      <c r="J45" s="131"/>
      <c r="K45" s="131"/>
      <c r="L45" s="132">
        <f>TRUNC(F45+H45+J45,0)</f>
        <v>4000</v>
      </c>
      <c r="M45" s="131">
        <f>G45+I45+K45</f>
        <v>4000</v>
      </c>
      <c r="N45" s="13"/>
      <c r="O45" s="3"/>
    </row>
    <row r="46" spans="1:15" ht="18" customHeight="1">
      <c r="A46" s="96"/>
      <c r="B46" s="17" t="s">
        <v>52</v>
      </c>
      <c r="C46" s="87" t="s">
        <v>53</v>
      </c>
      <c r="D46" s="85">
        <v>1</v>
      </c>
      <c r="E46" s="86" t="s">
        <v>50</v>
      </c>
      <c r="F46" s="143">
        <v>6500</v>
      </c>
      <c r="G46" s="143">
        <f t="shared" si="12"/>
        <v>6500</v>
      </c>
      <c r="H46" s="143"/>
      <c r="I46" s="132"/>
      <c r="J46" s="132"/>
      <c r="K46" s="132"/>
      <c r="L46" s="132">
        <f t="shared" si="13"/>
        <v>6500</v>
      </c>
      <c r="M46" s="131">
        <f t="shared" si="14"/>
        <v>6500</v>
      </c>
      <c r="N46" s="81"/>
      <c r="O46" s="3"/>
    </row>
    <row r="47" spans="1:15" ht="18" customHeight="1">
      <c r="A47" s="96"/>
      <c r="B47" s="17" t="s">
        <v>54</v>
      </c>
      <c r="C47" s="87" t="s">
        <v>55</v>
      </c>
      <c r="D47" s="85">
        <v>1</v>
      </c>
      <c r="E47" s="86" t="s">
        <v>50</v>
      </c>
      <c r="F47" s="143">
        <v>800</v>
      </c>
      <c r="G47" s="143">
        <f t="shared" si="12"/>
        <v>800</v>
      </c>
      <c r="H47" s="143"/>
      <c r="I47" s="132"/>
      <c r="J47" s="132"/>
      <c r="K47" s="132"/>
      <c r="L47" s="132">
        <f t="shared" si="13"/>
        <v>800</v>
      </c>
      <c r="M47" s="131">
        <f t="shared" si="14"/>
        <v>800</v>
      </c>
      <c r="N47" s="81"/>
      <c r="O47" s="3"/>
    </row>
    <row r="48" spans="1:15" ht="18" customHeight="1">
      <c r="A48" s="96"/>
      <c r="B48" s="17" t="s">
        <v>56</v>
      </c>
      <c r="C48" s="87" t="s">
        <v>57</v>
      </c>
      <c r="D48" s="85">
        <v>8</v>
      </c>
      <c r="E48" s="86" t="s">
        <v>50</v>
      </c>
      <c r="F48" s="143">
        <v>1500</v>
      </c>
      <c r="G48" s="143">
        <f>F48*D48</f>
        <v>12000</v>
      </c>
      <c r="H48" s="143"/>
      <c r="I48" s="132"/>
      <c r="J48" s="132"/>
      <c r="K48" s="132"/>
      <c r="L48" s="132">
        <f>TRUNC(F48+H48+J48,0)</f>
        <v>1500</v>
      </c>
      <c r="M48" s="131">
        <f>G48+I48+K48</f>
        <v>12000</v>
      </c>
      <c r="N48" s="81"/>
      <c r="O48" s="3"/>
    </row>
    <row r="49" spans="1:15" ht="18" customHeight="1">
      <c r="A49" s="96"/>
      <c r="B49" s="17" t="s">
        <v>58</v>
      </c>
      <c r="C49" s="87" t="s">
        <v>59</v>
      </c>
      <c r="D49" s="85">
        <v>1</v>
      </c>
      <c r="E49" s="86" t="s">
        <v>50</v>
      </c>
      <c r="F49" s="143">
        <v>4500</v>
      </c>
      <c r="G49" s="143">
        <f t="shared" si="12"/>
        <v>4500</v>
      </c>
      <c r="H49" s="143"/>
      <c r="I49" s="132"/>
      <c r="J49" s="132"/>
      <c r="K49" s="132"/>
      <c r="L49" s="132">
        <f t="shared" si="13"/>
        <v>4500</v>
      </c>
      <c r="M49" s="131">
        <f t="shared" si="14"/>
        <v>4500</v>
      </c>
      <c r="N49" s="81"/>
      <c r="O49" s="3"/>
    </row>
    <row r="50" spans="1:15" ht="18" customHeight="1">
      <c r="A50" s="96"/>
      <c r="B50" s="17" t="s">
        <v>60</v>
      </c>
      <c r="C50" s="87" t="s">
        <v>61</v>
      </c>
      <c r="D50" s="85">
        <v>2</v>
      </c>
      <c r="E50" s="86" t="s">
        <v>50</v>
      </c>
      <c r="F50" s="142">
        <v>7500</v>
      </c>
      <c r="G50" s="143">
        <f t="shared" si="12"/>
        <v>15000</v>
      </c>
      <c r="H50" s="142"/>
      <c r="I50" s="131"/>
      <c r="J50" s="133"/>
      <c r="K50" s="131"/>
      <c r="L50" s="132">
        <f t="shared" si="13"/>
        <v>7500</v>
      </c>
      <c r="M50" s="131">
        <f t="shared" si="14"/>
        <v>15000</v>
      </c>
      <c r="N50" s="81"/>
      <c r="O50" s="3"/>
    </row>
    <row r="51" spans="1:15" s="158" customFormat="1" ht="18" customHeight="1">
      <c r="A51" s="154"/>
      <c r="B51" s="18" t="s">
        <v>149</v>
      </c>
      <c r="C51" s="151" t="s">
        <v>143</v>
      </c>
      <c r="D51" s="155">
        <v>0.5</v>
      </c>
      <c r="E51" s="6" t="s">
        <v>128</v>
      </c>
      <c r="F51" s="132">
        <v>49000</v>
      </c>
      <c r="G51" s="131">
        <f t="shared" si="12"/>
        <v>24500</v>
      </c>
      <c r="H51" s="133"/>
      <c r="I51" s="131"/>
      <c r="J51" s="133"/>
      <c r="K51" s="131"/>
      <c r="L51" s="132">
        <f t="shared" si="13"/>
        <v>49000</v>
      </c>
      <c r="M51" s="131">
        <f t="shared" si="14"/>
        <v>24500</v>
      </c>
      <c r="N51" s="156"/>
      <c r="O51" s="157"/>
    </row>
    <row r="52" spans="1:15" s="158" customFormat="1" ht="18" customHeight="1">
      <c r="A52" s="154"/>
      <c r="B52" s="18" t="s">
        <v>129</v>
      </c>
      <c r="C52" s="151" t="s">
        <v>130</v>
      </c>
      <c r="D52" s="155">
        <v>0.5</v>
      </c>
      <c r="E52" s="6" t="s">
        <v>128</v>
      </c>
      <c r="F52" s="132">
        <v>1400</v>
      </c>
      <c r="G52" s="131">
        <f t="shared" si="12"/>
        <v>700</v>
      </c>
      <c r="H52" s="133"/>
      <c r="I52" s="131"/>
      <c r="J52" s="133"/>
      <c r="K52" s="131"/>
      <c r="L52" s="132">
        <f t="shared" si="13"/>
        <v>1400</v>
      </c>
      <c r="M52" s="131">
        <f t="shared" si="14"/>
        <v>700</v>
      </c>
      <c r="N52" s="156"/>
      <c r="O52" s="157"/>
    </row>
    <row r="53" spans="1:15" s="158" customFormat="1" ht="18" customHeight="1">
      <c r="A53" s="154"/>
      <c r="B53" s="18" t="s">
        <v>140</v>
      </c>
      <c r="C53" s="153" t="s">
        <v>141</v>
      </c>
      <c r="D53" s="5">
        <v>2</v>
      </c>
      <c r="E53" s="6" t="s">
        <v>128</v>
      </c>
      <c r="F53" s="132">
        <v>2000</v>
      </c>
      <c r="G53" s="131">
        <f t="shared" si="12"/>
        <v>4000</v>
      </c>
      <c r="H53" s="133"/>
      <c r="I53" s="131"/>
      <c r="J53" s="133"/>
      <c r="K53" s="131"/>
      <c r="L53" s="132">
        <f t="shared" si="13"/>
        <v>2000</v>
      </c>
      <c r="M53" s="131">
        <f t="shared" si="14"/>
        <v>4000</v>
      </c>
      <c r="N53" s="156"/>
      <c r="O53" s="157"/>
    </row>
    <row r="54" spans="1:15" s="158" customFormat="1" ht="18" customHeight="1">
      <c r="A54" s="154"/>
      <c r="B54" s="18" t="s">
        <v>136</v>
      </c>
      <c r="C54" s="151" t="s">
        <v>137</v>
      </c>
      <c r="D54" s="155">
        <v>1</v>
      </c>
      <c r="E54" s="6" t="s">
        <v>128</v>
      </c>
      <c r="F54" s="130">
        <v>2500</v>
      </c>
      <c r="G54" s="131">
        <f t="shared" si="12"/>
        <v>2500</v>
      </c>
      <c r="H54" s="133"/>
      <c r="I54" s="131"/>
      <c r="J54" s="133"/>
      <c r="K54" s="131"/>
      <c r="L54" s="132">
        <f t="shared" si="13"/>
        <v>2500</v>
      </c>
      <c r="M54" s="131">
        <f t="shared" si="14"/>
        <v>2500</v>
      </c>
      <c r="N54" s="156"/>
      <c r="O54" s="157"/>
    </row>
    <row r="55" spans="1:15" s="158" customFormat="1" ht="18" customHeight="1">
      <c r="A55" s="154"/>
      <c r="B55" s="18" t="s">
        <v>138</v>
      </c>
      <c r="C55" s="151" t="s">
        <v>139</v>
      </c>
      <c r="D55" s="155">
        <v>0.5</v>
      </c>
      <c r="E55" s="6" t="s">
        <v>128</v>
      </c>
      <c r="F55" s="130">
        <v>4500</v>
      </c>
      <c r="G55" s="131">
        <f t="shared" si="12"/>
        <v>2250</v>
      </c>
      <c r="H55" s="133"/>
      <c r="I55" s="131"/>
      <c r="J55" s="133"/>
      <c r="K55" s="131"/>
      <c r="L55" s="132">
        <f t="shared" si="13"/>
        <v>4500</v>
      </c>
      <c r="M55" s="131">
        <f t="shared" si="14"/>
        <v>2250</v>
      </c>
      <c r="N55" s="156"/>
      <c r="O55" s="157"/>
    </row>
    <row r="56" spans="1:14" ht="18" customHeight="1">
      <c r="A56" s="96"/>
      <c r="B56" s="88" t="s">
        <v>62</v>
      </c>
      <c r="C56" s="89"/>
      <c r="D56" s="90"/>
      <c r="E56" s="91"/>
      <c r="F56" s="144"/>
      <c r="G56" s="145">
        <f>SUM(G42:G55)</f>
        <v>294750</v>
      </c>
      <c r="H56" s="144"/>
      <c r="I56" s="135">
        <f>SUM(I42:I50)</f>
        <v>0</v>
      </c>
      <c r="J56" s="134"/>
      <c r="K56" s="135">
        <f>SUM(K42:K50)</f>
        <v>0</v>
      </c>
      <c r="L56" s="134"/>
      <c r="M56" s="135">
        <f>SUM(M42:M55)</f>
        <v>294750</v>
      </c>
      <c r="N56" s="14"/>
    </row>
    <row r="57" spans="1:14" ht="18" customHeight="1">
      <c r="A57" s="96" t="s">
        <v>63</v>
      </c>
      <c r="B57" s="17" t="s">
        <v>64</v>
      </c>
      <c r="C57" s="89"/>
      <c r="D57" s="90"/>
      <c r="E57" s="91"/>
      <c r="F57" s="144"/>
      <c r="G57" s="145"/>
      <c r="H57" s="144"/>
      <c r="I57" s="135"/>
      <c r="J57" s="137"/>
      <c r="K57" s="135"/>
      <c r="L57" s="136"/>
      <c r="M57" s="135"/>
      <c r="N57" s="14"/>
    </row>
    <row r="58" spans="1:14" ht="18" customHeight="1">
      <c r="A58" s="96"/>
      <c r="B58" s="208" t="str">
        <f>B27</f>
        <v>개방형가드레일+핸드레일2단</v>
      </c>
      <c r="C58" s="208" t="str">
        <f>C27</f>
        <v>특별인부</v>
      </c>
      <c r="D58" s="211">
        <f>D27/2</f>
        <v>0.2988</v>
      </c>
      <c r="E58" s="212" t="str">
        <f>E27</f>
        <v>인</v>
      </c>
      <c r="F58" s="146">
        <f>F27</f>
        <v>0</v>
      </c>
      <c r="G58" s="143">
        <f aca="true" t="shared" si="15" ref="G58:G63">D58*F58</f>
        <v>0</v>
      </c>
      <c r="H58" s="142">
        <f aca="true" t="shared" si="16" ref="H58:H63">H27</f>
        <v>155599</v>
      </c>
      <c r="I58" s="132">
        <f aca="true" t="shared" si="17" ref="I58:I63">H58*D58</f>
        <v>46492.9812</v>
      </c>
      <c r="J58" s="130">
        <f aca="true" t="shared" si="18" ref="J58:J63">J27</f>
        <v>0</v>
      </c>
      <c r="K58" s="132">
        <f aca="true" t="shared" si="19" ref="K58:K63">D58*J58</f>
        <v>0</v>
      </c>
      <c r="L58" s="132">
        <f aca="true" t="shared" si="20" ref="L58:L64">TRUNC(F58+H58+J58,0)</f>
        <v>155599</v>
      </c>
      <c r="M58" s="132">
        <f aca="true" t="shared" si="21" ref="M58:M64">G58+I58+K58</f>
        <v>46492.9812</v>
      </c>
      <c r="N58" s="15"/>
    </row>
    <row r="59" spans="1:14" ht="18" customHeight="1">
      <c r="A59" s="96"/>
      <c r="B59" s="208" t="str">
        <f aca="true" t="shared" si="22" ref="B59:C63">B28</f>
        <v>개방형가드레일+핸드레일2단</v>
      </c>
      <c r="C59" s="208" t="str">
        <f t="shared" si="22"/>
        <v>보통인부</v>
      </c>
      <c r="D59" s="211">
        <f>D28/2</f>
        <v>0.5833</v>
      </c>
      <c r="E59" s="212" t="str">
        <f aca="true" t="shared" si="23" ref="E59:F63">E28</f>
        <v>인</v>
      </c>
      <c r="F59" s="146">
        <f t="shared" si="23"/>
        <v>0</v>
      </c>
      <c r="G59" s="143">
        <f t="shared" si="15"/>
        <v>0</v>
      </c>
      <c r="H59" s="142">
        <f t="shared" si="16"/>
        <v>130264</v>
      </c>
      <c r="I59" s="132">
        <f t="shared" si="17"/>
        <v>75982.9912</v>
      </c>
      <c r="J59" s="130">
        <f t="shared" si="18"/>
        <v>0</v>
      </c>
      <c r="K59" s="132">
        <f t="shared" si="19"/>
        <v>0</v>
      </c>
      <c r="L59" s="132">
        <f t="shared" si="20"/>
        <v>130264</v>
      </c>
      <c r="M59" s="132">
        <f t="shared" si="21"/>
        <v>75982.9912</v>
      </c>
      <c r="N59" s="15"/>
    </row>
    <row r="60" spans="1:14" ht="18" customHeight="1">
      <c r="A60" s="96"/>
      <c r="B60" s="208" t="str">
        <f t="shared" si="22"/>
        <v>개방형가드레일+핸드레일2단</v>
      </c>
      <c r="C60" s="208" t="str">
        <f t="shared" si="22"/>
        <v>철공공</v>
      </c>
      <c r="D60" s="211">
        <f>D29/2</f>
        <v>0.16</v>
      </c>
      <c r="E60" s="212" t="str">
        <f t="shared" si="23"/>
        <v>인</v>
      </c>
      <c r="F60" s="146">
        <f t="shared" si="23"/>
        <v>0</v>
      </c>
      <c r="G60" s="143">
        <f t="shared" si="15"/>
        <v>0</v>
      </c>
      <c r="H60" s="142">
        <f t="shared" si="16"/>
        <v>198829</v>
      </c>
      <c r="I60" s="132">
        <f t="shared" si="17"/>
        <v>31812.64</v>
      </c>
      <c r="J60" s="130">
        <f t="shared" si="18"/>
        <v>0</v>
      </c>
      <c r="K60" s="132">
        <f t="shared" si="19"/>
        <v>0</v>
      </c>
      <c r="L60" s="132">
        <f t="shared" si="20"/>
        <v>198829</v>
      </c>
      <c r="M60" s="132">
        <f t="shared" si="21"/>
        <v>31812.64</v>
      </c>
      <c r="N60" s="15"/>
    </row>
    <row r="61" spans="1:14" ht="18" customHeight="1">
      <c r="A61" s="96"/>
      <c r="B61" s="208" t="str">
        <f t="shared" si="22"/>
        <v>덤프트럭</v>
      </c>
      <c r="C61" s="208" t="str">
        <f t="shared" si="22"/>
        <v>2.5ton</v>
      </c>
      <c r="D61" s="211">
        <f>D30/2</f>
        <v>0.035</v>
      </c>
      <c r="E61" s="212" t="str">
        <f t="shared" si="23"/>
        <v>hr</v>
      </c>
      <c r="F61" s="146">
        <f t="shared" si="23"/>
        <v>5854.9</v>
      </c>
      <c r="G61" s="143">
        <f t="shared" si="15"/>
        <v>204.9215</v>
      </c>
      <c r="H61" s="142">
        <f t="shared" si="16"/>
        <v>34739.44416</v>
      </c>
      <c r="I61" s="132">
        <f t="shared" si="17"/>
        <v>1215.8805456</v>
      </c>
      <c r="J61" s="130">
        <f t="shared" si="18"/>
        <v>5743.5</v>
      </c>
      <c r="K61" s="132">
        <f t="shared" si="19"/>
        <v>201.0225</v>
      </c>
      <c r="L61" s="132">
        <f t="shared" si="20"/>
        <v>46337</v>
      </c>
      <c r="M61" s="132">
        <f t="shared" si="21"/>
        <v>1621.8245456</v>
      </c>
      <c r="N61" s="15"/>
    </row>
    <row r="62" spans="1:14" ht="18" customHeight="1">
      <c r="A62" s="96"/>
      <c r="B62" s="208" t="str">
        <f t="shared" si="22"/>
        <v>백호(대형브레이커포함)</v>
      </c>
      <c r="C62" s="208" t="str">
        <f t="shared" si="22"/>
        <v>0.6㎥</v>
      </c>
      <c r="D62" s="211">
        <f>D31/2</f>
        <v>0.1</v>
      </c>
      <c r="E62" s="212" t="str">
        <f t="shared" si="23"/>
        <v>hr</v>
      </c>
      <c r="F62" s="146">
        <f t="shared" si="23"/>
        <v>21043.7</v>
      </c>
      <c r="G62" s="143">
        <f t="shared" si="15"/>
        <v>2104.3700000000003</v>
      </c>
      <c r="H62" s="142">
        <f t="shared" si="16"/>
        <v>39631.657549999996</v>
      </c>
      <c r="I62" s="132">
        <f t="shared" si="17"/>
        <v>3963.165755</v>
      </c>
      <c r="J62" s="130">
        <f t="shared" si="18"/>
        <v>30922.9</v>
      </c>
      <c r="K62" s="132">
        <f t="shared" si="19"/>
        <v>3092.2900000000004</v>
      </c>
      <c r="L62" s="132">
        <f t="shared" si="20"/>
        <v>91598</v>
      </c>
      <c r="M62" s="132">
        <f t="shared" si="21"/>
        <v>9159.825755000002</v>
      </c>
      <c r="N62" s="15"/>
    </row>
    <row r="63" spans="1:14" ht="18" customHeight="1">
      <c r="A63" s="96"/>
      <c r="B63" s="208" t="str">
        <f t="shared" si="22"/>
        <v>잡재료비</v>
      </c>
      <c r="C63" s="208" t="str">
        <f t="shared" si="22"/>
        <v>인력품의 3%</v>
      </c>
      <c r="D63" s="210">
        <v>1</v>
      </c>
      <c r="E63" s="212" t="str">
        <f t="shared" si="23"/>
        <v>1식</v>
      </c>
      <c r="F63" s="138">
        <f>(I58+I59+I60+I61+I62)*0.03</f>
        <v>4784.029761017999</v>
      </c>
      <c r="G63" s="143">
        <f t="shared" si="15"/>
        <v>4784.029761017999</v>
      </c>
      <c r="H63" s="142">
        <f t="shared" si="16"/>
        <v>0</v>
      </c>
      <c r="I63" s="132">
        <f t="shared" si="17"/>
        <v>0</v>
      </c>
      <c r="J63" s="130">
        <f t="shared" si="18"/>
        <v>0</v>
      </c>
      <c r="K63" s="132">
        <f t="shared" si="19"/>
        <v>0</v>
      </c>
      <c r="L63" s="132">
        <f t="shared" si="20"/>
        <v>4784</v>
      </c>
      <c r="M63" s="132">
        <f t="shared" si="21"/>
        <v>4784.029761017999</v>
      </c>
      <c r="N63" s="16"/>
    </row>
    <row r="64" spans="1:14" ht="18" customHeight="1">
      <c r="A64" s="127"/>
      <c r="B64" s="128" t="s">
        <v>68</v>
      </c>
      <c r="C64" s="103"/>
      <c r="D64" s="71"/>
      <c r="E64" s="72"/>
      <c r="F64" s="139"/>
      <c r="G64" s="140">
        <f>SUM(G58:G63)</f>
        <v>7093.321261017999</v>
      </c>
      <c r="H64" s="141"/>
      <c r="I64" s="140">
        <f>SUM(I58:I63)</f>
        <v>159467.65870059998</v>
      </c>
      <c r="J64" s="141"/>
      <c r="K64" s="140">
        <f>SUM(K58:K63)</f>
        <v>3293.3125000000005</v>
      </c>
      <c r="L64" s="132">
        <f t="shared" si="20"/>
        <v>0</v>
      </c>
      <c r="M64" s="136">
        <f t="shared" si="21"/>
        <v>169854.29246161797</v>
      </c>
      <c r="N64" s="129"/>
    </row>
    <row r="65" spans="1:14" ht="18" customHeight="1">
      <c r="A65" s="278">
        <f>(M56+M64)</f>
        <v>464604.29246161797</v>
      </c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80"/>
    </row>
  </sheetData>
  <sheetProtection/>
  <mergeCells count="26">
    <mergeCell ref="J37:K37"/>
    <mergeCell ref="A65:N65"/>
    <mergeCell ref="L37:M37"/>
    <mergeCell ref="N37:N38"/>
    <mergeCell ref="C3:C4"/>
    <mergeCell ref="H3:I3"/>
    <mergeCell ref="J3:K3"/>
    <mergeCell ref="L3:M3"/>
    <mergeCell ref="D3:D4"/>
    <mergeCell ref="B3:B4"/>
    <mergeCell ref="B2:N2"/>
    <mergeCell ref="B5:N5"/>
    <mergeCell ref="B39:N39"/>
    <mergeCell ref="B36:N36"/>
    <mergeCell ref="H37:I37"/>
    <mergeCell ref="A3:A4"/>
    <mergeCell ref="N3:N4"/>
    <mergeCell ref="F3:G3"/>
    <mergeCell ref="E3:E4"/>
    <mergeCell ref="A34:N34"/>
    <mergeCell ref="A37:A38"/>
    <mergeCell ref="B37:B38"/>
    <mergeCell ref="C37:C38"/>
    <mergeCell ref="D37:D38"/>
    <mergeCell ref="E37:E38"/>
    <mergeCell ref="F37:G37"/>
  </mergeCells>
  <printOptions/>
  <pageMargins left="0.1968503937007874" right="0.11811023622047245" top="0.5511811023622047" bottom="0.3937007874015748" header="0.4724409448818898" footer="0.2755905511811024"/>
  <pageSetup horizontalDpi="300" verticalDpi="3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="90" zoomScaleNormal="90" zoomScaleSheetLayoutView="90" zoomScalePageLayoutView="0" workbookViewId="0" topLeftCell="A9">
      <selection activeCell="A18" sqref="A18:M18"/>
    </sheetView>
  </sheetViews>
  <sheetFormatPr defaultColWidth="8.88671875" defaultRowHeight="13.5"/>
  <cols>
    <col min="1" max="1" width="10.10546875" style="158" bestFit="1" customWidth="1"/>
    <col min="2" max="2" width="9.21484375" style="158" customWidth="1"/>
    <col min="3" max="3" width="5.99609375" style="158" bestFit="1" customWidth="1"/>
    <col min="4" max="4" width="3.4453125" style="205" customWidth="1"/>
    <col min="5" max="7" width="7.5546875" style="158" customWidth="1"/>
    <col min="8" max="8" width="8.4453125" style="158" bestFit="1" customWidth="1"/>
    <col min="9" max="9" width="9.21484375" style="158" bestFit="1" customWidth="1"/>
    <col min="10" max="10" width="7.5546875" style="158" customWidth="1"/>
    <col min="11" max="11" width="10.88671875" style="158" bestFit="1" customWidth="1"/>
    <col min="12" max="12" width="7.5546875" style="158" customWidth="1"/>
    <col min="13" max="13" width="32.10546875" style="158" customWidth="1"/>
    <col min="14" max="14" width="2.10546875" style="158" customWidth="1"/>
    <col min="15" max="15" width="8.88671875" style="158" customWidth="1"/>
    <col min="16" max="16" width="10.6640625" style="158" bestFit="1" customWidth="1"/>
    <col min="17" max="16384" width="8.88671875" style="158" customWidth="1"/>
  </cols>
  <sheetData>
    <row r="1" spans="1:13" ht="6" customHeight="1">
      <c r="A1" s="215"/>
      <c r="B1" s="216"/>
      <c r="C1" s="216"/>
      <c r="D1" s="217"/>
      <c r="E1" s="216"/>
      <c r="F1" s="216"/>
      <c r="G1" s="216"/>
      <c r="H1" s="216"/>
      <c r="I1" s="216"/>
      <c r="J1" s="216"/>
      <c r="K1" s="216"/>
      <c r="L1" s="216"/>
      <c r="M1" s="218"/>
    </row>
    <row r="2" spans="1:13" ht="18" customHeight="1">
      <c r="A2" s="281" t="s">
        <v>161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3"/>
    </row>
    <row r="3" spans="1:16" ht="25.5" customHeight="1">
      <c r="A3" s="288" t="s">
        <v>162</v>
      </c>
      <c r="B3" s="284" t="s">
        <v>176</v>
      </c>
      <c r="C3" s="284" t="s">
        <v>81</v>
      </c>
      <c r="D3" s="284" t="s">
        <v>82</v>
      </c>
      <c r="E3" s="286" t="s">
        <v>5</v>
      </c>
      <c r="F3" s="287"/>
      <c r="G3" s="286" t="s">
        <v>6</v>
      </c>
      <c r="H3" s="287"/>
      <c r="I3" s="286" t="s">
        <v>85</v>
      </c>
      <c r="J3" s="287"/>
      <c r="K3" s="286" t="s">
        <v>177</v>
      </c>
      <c r="L3" s="287"/>
      <c r="M3" s="290" t="s">
        <v>178</v>
      </c>
      <c r="N3" s="157"/>
      <c r="O3" s="189" t="s">
        <v>163</v>
      </c>
      <c r="P3" s="190">
        <v>1299.57</v>
      </c>
    </row>
    <row r="4" spans="1:16" ht="25.5" customHeight="1">
      <c r="A4" s="289"/>
      <c r="B4" s="285"/>
      <c r="C4" s="285"/>
      <c r="D4" s="285"/>
      <c r="E4" s="191" t="s">
        <v>90</v>
      </c>
      <c r="F4" s="191" t="s">
        <v>91</v>
      </c>
      <c r="G4" s="191" t="s">
        <v>90</v>
      </c>
      <c r="H4" s="191" t="s">
        <v>179</v>
      </c>
      <c r="I4" s="191" t="s">
        <v>90</v>
      </c>
      <c r="J4" s="191" t="s">
        <v>180</v>
      </c>
      <c r="K4" s="191" t="s">
        <v>181</v>
      </c>
      <c r="L4" s="191" t="s">
        <v>180</v>
      </c>
      <c r="M4" s="291"/>
      <c r="N4" s="157"/>
      <c r="O4" s="192"/>
      <c r="P4" s="193"/>
    </row>
    <row r="5" spans="1:14" ht="28.5" customHeight="1">
      <c r="A5" s="295" t="s">
        <v>206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7"/>
      <c r="N5" s="157"/>
    </row>
    <row r="6" spans="1:14" ht="28.5" customHeight="1">
      <c r="A6" s="224" t="s">
        <v>164</v>
      </c>
      <c r="B6" s="225" t="s">
        <v>165</v>
      </c>
      <c r="C6" s="225" t="s">
        <v>166</v>
      </c>
      <c r="D6" s="226">
        <v>2.9</v>
      </c>
      <c r="E6" s="227">
        <v>1463</v>
      </c>
      <c r="F6" s="228">
        <v>4242.7</v>
      </c>
      <c r="G6" s="226"/>
      <c r="H6" s="226"/>
      <c r="I6" s="226"/>
      <c r="J6" s="226"/>
      <c r="K6" s="227">
        <v>1463</v>
      </c>
      <c r="L6" s="227">
        <v>4242</v>
      </c>
      <c r="M6" s="298" t="s">
        <v>207</v>
      </c>
      <c r="N6" s="157"/>
    </row>
    <row r="7" spans="1:14" ht="28.5" customHeight="1">
      <c r="A7" s="224" t="s">
        <v>167</v>
      </c>
      <c r="B7" s="225" t="s">
        <v>168</v>
      </c>
      <c r="C7" s="225" t="s">
        <v>169</v>
      </c>
      <c r="D7" s="226">
        <v>1</v>
      </c>
      <c r="E7" s="226"/>
      <c r="F7" s="228">
        <v>1612.2</v>
      </c>
      <c r="G7" s="226"/>
      <c r="H7" s="226"/>
      <c r="I7" s="226"/>
      <c r="J7" s="226"/>
      <c r="K7" s="226"/>
      <c r="L7" s="227">
        <v>1612</v>
      </c>
      <c r="M7" s="299"/>
      <c r="N7" s="157"/>
    </row>
    <row r="8" spans="1:14" ht="28.5" customHeight="1">
      <c r="A8" s="224" t="s">
        <v>170</v>
      </c>
      <c r="B8" s="225" t="s">
        <v>165</v>
      </c>
      <c r="C8" s="225" t="s">
        <v>171</v>
      </c>
      <c r="D8" s="226">
        <v>0.20833</v>
      </c>
      <c r="E8" s="226"/>
      <c r="F8" s="226"/>
      <c r="G8" s="227">
        <f>L25</f>
        <v>166752</v>
      </c>
      <c r="H8" s="228">
        <f>D8*G8</f>
        <v>34739.44416</v>
      </c>
      <c r="I8" s="226"/>
      <c r="J8" s="226"/>
      <c r="K8" s="227">
        <f>G8</f>
        <v>166752</v>
      </c>
      <c r="L8" s="227">
        <f>H8</f>
        <v>34739.44416</v>
      </c>
      <c r="M8" s="299"/>
      <c r="N8" s="157"/>
    </row>
    <row r="9" spans="1:14" ht="28.5" customHeight="1">
      <c r="A9" s="224" t="s">
        <v>172</v>
      </c>
      <c r="B9" s="225" t="s">
        <v>173</v>
      </c>
      <c r="C9" s="225" t="s">
        <v>174</v>
      </c>
      <c r="D9" s="226">
        <v>0.0002967</v>
      </c>
      <c r="E9" s="226"/>
      <c r="F9" s="226"/>
      <c r="G9" s="226"/>
      <c r="H9" s="226"/>
      <c r="I9" s="227">
        <v>19358000</v>
      </c>
      <c r="J9" s="228">
        <v>5743.5</v>
      </c>
      <c r="K9" s="227">
        <v>19358000</v>
      </c>
      <c r="L9" s="227">
        <v>5743</v>
      </c>
      <c r="M9" s="299"/>
      <c r="N9" s="157"/>
    </row>
    <row r="10" spans="1:14" ht="28.5" customHeight="1">
      <c r="A10" s="197" t="s">
        <v>208</v>
      </c>
      <c r="B10" s="198"/>
      <c r="C10" s="194"/>
      <c r="D10" s="177"/>
      <c r="E10" s="195"/>
      <c r="F10" s="199">
        <f>SUM(F6:F9)</f>
        <v>5854.9</v>
      </c>
      <c r="G10" s="195"/>
      <c r="H10" s="200">
        <f>SUM(H6:H9)</f>
        <v>34739.44416</v>
      </c>
      <c r="I10" s="201"/>
      <c r="J10" s="200">
        <f>SUM(J6:J9)</f>
        <v>5743.5</v>
      </c>
      <c r="K10" s="201"/>
      <c r="L10" s="200">
        <f>SUM(L6:L9)</f>
        <v>46336.44416</v>
      </c>
      <c r="M10" s="300"/>
      <c r="N10" s="157"/>
    </row>
    <row r="11" spans="1:13" ht="28.5" customHeight="1">
      <c r="A11" s="292" t="s">
        <v>209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4"/>
    </row>
    <row r="12" spans="1:13" ht="28.5" customHeight="1">
      <c r="A12" s="224" t="s">
        <v>210</v>
      </c>
      <c r="B12" s="225" t="s">
        <v>211</v>
      </c>
      <c r="C12" s="225" t="s">
        <v>174</v>
      </c>
      <c r="D12" s="226">
        <v>0.0006601</v>
      </c>
      <c r="E12" s="226"/>
      <c r="F12" s="226"/>
      <c r="G12" s="226"/>
      <c r="H12" s="226"/>
      <c r="I12" s="227">
        <v>11918000</v>
      </c>
      <c r="J12" s="227">
        <v>7867</v>
      </c>
      <c r="K12" s="227">
        <v>11918000</v>
      </c>
      <c r="L12" s="227">
        <v>7867</v>
      </c>
      <c r="M12" s="303" t="s">
        <v>207</v>
      </c>
    </row>
    <row r="13" spans="1:13" ht="28.5" customHeight="1">
      <c r="A13" s="224" t="s">
        <v>164</v>
      </c>
      <c r="B13" s="225" t="s">
        <v>165</v>
      </c>
      <c r="C13" s="225" t="s">
        <v>166</v>
      </c>
      <c r="D13" s="226">
        <v>11.6</v>
      </c>
      <c r="E13" s="227">
        <v>1463</v>
      </c>
      <c r="F13" s="228">
        <v>16970.8</v>
      </c>
      <c r="G13" s="226"/>
      <c r="H13" s="226"/>
      <c r="I13" s="226"/>
      <c r="J13" s="226"/>
      <c r="K13" s="227">
        <v>1463</v>
      </c>
      <c r="L13" s="227">
        <v>16970</v>
      </c>
      <c r="M13" s="304"/>
    </row>
    <row r="14" spans="1:13" ht="28.5" customHeight="1">
      <c r="A14" s="224" t="s">
        <v>167</v>
      </c>
      <c r="B14" s="225" t="s">
        <v>212</v>
      </c>
      <c r="C14" s="225" t="s">
        <v>169</v>
      </c>
      <c r="D14" s="226">
        <v>1</v>
      </c>
      <c r="E14" s="226"/>
      <c r="F14" s="228">
        <v>4072.9</v>
      </c>
      <c r="G14" s="226"/>
      <c r="H14" s="226"/>
      <c r="I14" s="226"/>
      <c r="J14" s="226"/>
      <c r="K14" s="226"/>
      <c r="L14" s="227">
        <v>4072</v>
      </c>
      <c r="M14" s="304"/>
    </row>
    <row r="15" spans="1:13" ht="28.5" customHeight="1">
      <c r="A15" s="224" t="s">
        <v>213</v>
      </c>
      <c r="B15" s="225" t="s">
        <v>165</v>
      </c>
      <c r="C15" s="225" t="s">
        <v>171</v>
      </c>
      <c r="D15" s="226">
        <v>0.20833</v>
      </c>
      <c r="E15" s="226"/>
      <c r="F15" s="226"/>
      <c r="G15" s="227">
        <f>L24</f>
        <v>190235</v>
      </c>
      <c r="H15" s="227">
        <f>D15*G15</f>
        <v>39631.657549999996</v>
      </c>
      <c r="I15" s="226"/>
      <c r="J15" s="226"/>
      <c r="K15" s="227">
        <f>G15</f>
        <v>190235</v>
      </c>
      <c r="L15" s="227">
        <f>H15</f>
        <v>39631.657549999996</v>
      </c>
      <c r="M15" s="304"/>
    </row>
    <row r="16" spans="1:13" ht="28.5" customHeight="1">
      <c r="A16" s="224" t="s">
        <v>214</v>
      </c>
      <c r="B16" s="225" t="s">
        <v>215</v>
      </c>
      <c r="C16" s="225" t="s">
        <v>174</v>
      </c>
      <c r="D16" s="226">
        <v>0.0002279</v>
      </c>
      <c r="E16" s="226"/>
      <c r="F16" s="226"/>
      <c r="G16" s="226"/>
      <c r="H16" s="226"/>
      <c r="I16" s="227">
        <v>101167000</v>
      </c>
      <c r="J16" s="228">
        <v>23055.9</v>
      </c>
      <c r="K16" s="227">
        <v>101167000</v>
      </c>
      <c r="L16" s="227">
        <v>23055</v>
      </c>
      <c r="M16" s="304"/>
    </row>
    <row r="17" spans="1:13" ht="28.5" customHeight="1">
      <c r="A17" s="219" t="s">
        <v>216</v>
      </c>
      <c r="B17" s="213" t="s">
        <v>165</v>
      </c>
      <c r="C17" s="213" t="s">
        <v>165</v>
      </c>
      <c r="D17" s="213"/>
      <c r="E17" s="213"/>
      <c r="F17" s="229">
        <f>SUM(F12:F16)</f>
        <v>21043.7</v>
      </c>
      <c r="G17" s="229"/>
      <c r="H17" s="229">
        <f>SUM(H12:H16)</f>
        <v>39631.657549999996</v>
      </c>
      <c r="I17" s="229"/>
      <c r="J17" s="229">
        <f>SUM(J12:J16)</f>
        <v>30922.9</v>
      </c>
      <c r="K17" s="229"/>
      <c r="L17" s="229">
        <f>SUM(L12:L16)</f>
        <v>91595.65755</v>
      </c>
      <c r="M17" s="305"/>
    </row>
    <row r="18" spans="1:13" ht="30" customHeight="1">
      <c r="A18" s="306" t="s">
        <v>225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8"/>
    </row>
    <row r="19" spans="1:13" ht="30" customHeight="1">
      <c r="A19" s="309" t="s">
        <v>217</v>
      </c>
      <c r="B19" s="307"/>
      <c r="C19" s="194">
        <v>1</v>
      </c>
      <c r="D19" s="177" t="s">
        <v>175</v>
      </c>
      <c r="E19" s="195"/>
      <c r="F19" s="195"/>
      <c r="G19" s="195"/>
      <c r="H19" s="195"/>
      <c r="I19" s="195"/>
      <c r="J19" s="195"/>
      <c r="K19" s="195"/>
      <c r="L19" s="230">
        <v>155599</v>
      </c>
      <c r="M19" s="310" t="s">
        <v>224</v>
      </c>
    </row>
    <row r="20" spans="1:13" ht="30" customHeight="1">
      <c r="A20" s="309" t="s">
        <v>218</v>
      </c>
      <c r="B20" s="307"/>
      <c r="C20" s="194">
        <v>1</v>
      </c>
      <c r="D20" s="177" t="s">
        <v>175</v>
      </c>
      <c r="E20" s="195"/>
      <c r="F20" s="195"/>
      <c r="G20" s="195"/>
      <c r="H20" s="195"/>
      <c r="I20" s="195"/>
      <c r="J20" s="195"/>
      <c r="K20" s="195"/>
      <c r="L20" s="230">
        <v>130264</v>
      </c>
      <c r="M20" s="311"/>
    </row>
    <row r="21" spans="1:13" ht="30" customHeight="1">
      <c r="A21" s="309" t="s">
        <v>219</v>
      </c>
      <c r="B21" s="307"/>
      <c r="C21" s="194">
        <v>1</v>
      </c>
      <c r="D21" s="196" t="s">
        <v>175</v>
      </c>
      <c r="E21" s="195"/>
      <c r="F21" s="195"/>
      <c r="G21" s="195"/>
      <c r="H21" s="195"/>
      <c r="I21" s="195"/>
      <c r="J21" s="195"/>
      <c r="K21" s="195"/>
      <c r="L21" s="230">
        <v>198829</v>
      </c>
      <c r="M21" s="311"/>
    </row>
    <row r="22" spans="1:13" ht="30" customHeight="1">
      <c r="A22" s="309" t="s">
        <v>182</v>
      </c>
      <c r="B22" s="307"/>
      <c r="C22" s="214">
        <v>1</v>
      </c>
      <c r="D22" s="177" t="s">
        <v>220</v>
      </c>
      <c r="E22" s="195"/>
      <c r="F22" s="195"/>
      <c r="G22" s="195"/>
      <c r="H22" s="195"/>
      <c r="I22" s="195"/>
      <c r="J22" s="195"/>
      <c r="K22" s="195"/>
      <c r="L22" s="230">
        <v>131528</v>
      </c>
      <c r="M22" s="311"/>
    </row>
    <row r="23" spans="1:13" ht="30" customHeight="1">
      <c r="A23" s="309" t="s">
        <v>183</v>
      </c>
      <c r="B23" s="307"/>
      <c r="C23" s="194">
        <v>1</v>
      </c>
      <c r="D23" s="196" t="s">
        <v>220</v>
      </c>
      <c r="E23" s="195"/>
      <c r="F23" s="195"/>
      <c r="G23" s="195"/>
      <c r="H23" s="195"/>
      <c r="I23" s="195"/>
      <c r="J23" s="195"/>
      <c r="K23" s="195"/>
      <c r="L23" s="230">
        <v>150052</v>
      </c>
      <c r="M23" s="311"/>
    </row>
    <row r="24" spans="1:13" ht="30" customHeight="1">
      <c r="A24" s="309" t="s">
        <v>221</v>
      </c>
      <c r="B24" s="307"/>
      <c r="C24" s="194">
        <v>1</v>
      </c>
      <c r="D24" s="177" t="s">
        <v>220</v>
      </c>
      <c r="E24" s="195"/>
      <c r="F24" s="195"/>
      <c r="G24" s="195"/>
      <c r="H24" s="195"/>
      <c r="I24" s="195"/>
      <c r="J24" s="195"/>
      <c r="K24" s="195"/>
      <c r="L24" s="230">
        <v>190235</v>
      </c>
      <c r="M24" s="311"/>
    </row>
    <row r="25" spans="1:13" ht="30" customHeight="1">
      <c r="A25" s="301" t="str">
        <f>A8</f>
        <v>화물차운전사 </v>
      </c>
      <c r="B25" s="302"/>
      <c r="C25" s="202">
        <v>1</v>
      </c>
      <c r="D25" s="203" t="s">
        <v>175</v>
      </c>
      <c r="E25" s="204"/>
      <c r="F25" s="204"/>
      <c r="G25" s="204"/>
      <c r="H25" s="204"/>
      <c r="I25" s="204"/>
      <c r="J25" s="204"/>
      <c r="K25" s="204"/>
      <c r="L25" s="231">
        <v>166752</v>
      </c>
      <c r="M25" s="312"/>
    </row>
    <row r="26" ht="30" customHeight="1"/>
    <row r="27" ht="30" customHeight="1"/>
  </sheetData>
  <sheetProtection/>
  <mergeCells count="23">
    <mergeCell ref="A21:B21"/>
    <mergeCell ref="A22:B22"/>
    <mergeCell ref="A23:B23"/>
    <mergeCell ref="A24:B24"/>
    <mergeCell ref="A11:M11"/>
    <mergeCell ref="B3:B4"/>
    <mergeCell ref="A5:M5"/>
    <mergeCell ref="M6:M10"/>
    <mergeCell ref="A25:B25"/>
    <mergeCell ref="M12:M17"/>
    <mergeCell ref="A18:M18"/>
    <mergeCell ref="A19:B19"/>
    <mergeCell ref="M19:M25"/>
    <mergeCell ref="A20:B20"/>
    <mergeCell ref="A2:M2"/>
    <mergeCell ref="C3:C4"/>
    <mergeCell ref="D3:D4"/>
    <mergeCell ref="E3:F3"/>
    <mergeCell ref="G3:H3"/>
    <mergeCell ref="A3:A4"/>
    <mergeCell ref="I3:J3"/>
    <mergeCell ref="K3:L3"/>
    <mergeCell ref="M3:M4"/>
  </mergeCells>
  <printOptions/>
  <pageMargins left="0.47" right="0.24" top="0.56" bottom="0.39" header="0.5" footer="0.28"/>
  <pageSetup horizontalDpi="300" verticalDpi="300" orientation="landscape" paperSize="9" scale="73" r:id="rId1"/>
  <rowBreaks count="1" manualBreakCount="1">
    <brk id="35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SheetLayoutView="100" zoomScalePageLayoutView="0" workbookViewId="0" topLeftCell="A1">
      <selection activeCell="A2" sqref="A2:E2"/>
    </sheetView>
  </sheetViews>
  <sheetFormatPr defaultColWidth="8.88671875" defaultRowHeight="13.5"/>
  <cols>
    <col min="1" max="1" width="25.77734375" style="158" bestFit="1" customWidth="1"/>
    <col min="2" max="2" width="16.10546875" style="158" customWidth="1"/>
    <col min="3" max="3" width="45.77734375" style="158" customWidth="1"/>
    <col min="4" max="4" width="5.99609375" style="158" customWidth="1"/>
    <col min="5" max="5" width="14.10546875" style="158" customWidth="1"/>
    <col min="6" max="6" width="13.88671875" style="158" customWidth="1"/>
    <col min="7" max="16384" width="8.88671875" style="158" customWidth="1"/>
  </cols>
  <sheetData>
    <row r="1" spans="1:5" ht="15.75" customHeight="1">
      <c r="A1" s="163"/>
      <c r="D1" s="164"/>
      <c r="E1" s="165"/>
    </row>
    <row r="2" spans="1:5" ht="52.5" customHeight="1">
      <c r="A2" s="314" t="s">
        <v>151</v>
      </c>
      <c r="B2" s="314"/>
      <c r="C2" s="314"/>
      <c r="D2" s="314"/>
      <c r="E2" s="314"/>
    </row>
    <row r="3" spans="1:6" ht="26.25" customHeight="1">
      <c r="A3" s="166" t="s">
        <v>152</v>
      </c>
      <c r="B3" s="166"/>
      <c r="C3" s="166"/>
      <c r="D3" s="167"/>
      <c r="E3" s="168"/>
      <c r="F3" s="168" t="s">
        <v>153</v>
      </c>
    </row>
    <row r="4" spans="1:5" ht="7.5" customHeight="1">
      <c r="A4" s="169"/>
      <c r="B4" s="169"/>
      <c r="C4" s="169"/>
      <c r="D4" s="169"/>
      <c r="E4" s="169"/>
    </row>
    <row r="5" spans="1:6" ht="39" customHeight="1">
      <c r="A5" s="170" t="s">
        <v>154</v>
      </c>
      <c r="B5" s="171" t="s">
        <v>155</v>
      </c>
      <c r="C5" s="171" t="s">
        <v>156</v>
      </c>
      <c r="D5" s="171" t="s">
        <v>157</v>
      </c>
      <c r="E5" s="171" t="s">
        <v>158</v>
      </c>
      <c r="F5" s="172" t="s">
        <v>159</v>
      </c>
    </row>
    <row r="6" spans="1:6" ht="39" customHeight="1">
      <c r="A6" s="315" t="s">
        <v>184</v>
      </c>
      <c r="B6" s="173" t="s">
        <v>185</v>
      </c>
      <c r="C6" s="174" t="s">
        <v>186</v>
      </c>
      <c r="D6" s="175" t="s">
        <v>4</v>
      </c>
      <c r="E6" s="176">
        <f>0.181+0.205*2</f>
        <v>0.591</v>
      </c>
      <c r="F6" s="318" t="s">
        <v>188</v>
      </c>
    </row>
    <row r="7" spans="1:6" ht="39" customHeight="1">
      <c r="A7" s="316"/>
      <c r="B7" s="177" t="s">
        <v>190</v>
      </c>
      <c r="C7" s="174" t="s">
        <v>191</v>
      </c>
      <c r="D7" s="178" t="s">
        <v>192</v>
      </c>
      <c r="E7" s="179">
        <f>0.38+0.39*2</f>
        <v>1.1600000000000001</v>
      </c>
      <c r="F7" s="319"/>
    </row>
    <row r="8" spans="1:6" ht="39" customHeight="1">
      <c r="A8" s="317"/>
      <c r="B8" s="177" t="s">
        <v>193</v>
      </c>
      <c r="C8" s="174" t="s">
        <v>194</v>
      </c>
      <c r="D8" s="178" t="s">
        <v>192</v>
      </c>
      <c r="E8" s="179">
        <v>0.32</v>
      </c>
      <c r="F8" s="319"/>
    </row>
    <row r="9" spans="1:6" ht="39" customHeight="1">
      <c r="A9" s="222" t="s">
        <v>195</v>
      </c>
      <c r="B9" s="180" t="s">
        <v>196</v>
      </c>
      <c r="C9" s="174" t="s">
        <v>197</v>
      </c>
      <c r="D9" s="181" t="s">
        <v>198</v>
      </c>
      <c r="E9" s="182">
        <f>0.038+0.016*2</f>
        <v>0.07</v>
      </c>
      <c r="F9" s="320"/>
    </row>
    <row r="10" spans="1:6" ht="42.75" customHeight="1">
      <c r="A10" s="222" t="s">
        <v>199</v>
      </c>
      <c r="B10" s="180" t="s">
        <v>200</v>
      </c>
      <c r="C10" s="174" t="s">
        <v>201</v>
      </c>
      <c r="D10" s="181" t="s">
        <v>150</v>
      </c>
      <c r="E10" s="182">
        <f>0.1*2</f>
        <v>0.2</v>
      </c>
      <c r="F10" s="221"/>
    </row>
    <row r="11" spans="1:6" ht="42.75" customHeight="1">
      <c r="A11" s="321" t="s">
        <v>202</v>
      </c>
      <c r="B11" s="183" t="s">
        <v>3</v>
      </c>
      <c r="C11" s="174" t="s">
        <v>203</v>
      </c>
      <c r="D11" s="184" t="s">
        <v>4</v>
      </c>
      <c r="E11" s="185">
        <v>0.0066</v>
      </c>
      <c r="F11" s="323" t="s">
        <v>204</v>
      </c>
    </row>
    <row r="12" spans="1:6" ht="42.75" customHeight="1">
      <c r="A12" s="322"/>
      <c r="B12" s="186" t="s">
        <v>189</v>
      </c>
      <c r="C12" s="223" t="s">
        <v>205</v>
      </c>
      <c r="D12" s="187" t="s">
        <v>187</v>
      </c>
      <c r="E12" s="188">
        <v>0.0066</v>
      </c>
      <c r="F12" s="324"/>
    </row>
    <row r="13" spans="1:6" ht="10.5" customHeight="1">
      <c r="A13" s="163"/>
      <c r="C13" s="313"/>
      <c r="D13" s="313"/>
      <c r="E13" s="313"/>
      <c r="F13" s="313"/>
    </row>
  </sheetData>
  <sheetProtection/>
  <mergeCells count="6">
    <mergeCell ref="C13:F13"/>
    <mergeCell ref="A2:E2"/>
    <mergeCell ref="A6:A8"/>
    <mergeCell ref="F6:F9"/>
    <mergeCell ref="A11:A12"/>
    <mergeCell ref="F11:F12"/>
  </mergeCells>
  <printOptions/>
  <pageMargins left="0.47" right="0.18" top="0.23" bottom="0.58" header="0.1968503937007874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선희사사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선희상사</dc:creator>
  <cp:keywords/>
  <dc:description/>
  <cp:lastModifiedBy>Design</cp:lastModifiedBy>
  <cp:lastPrinted>2012-06-19T06:52:33Z</cp:lastPrinted>
  <dcterms:created xsi:type="dcterms:W3CDTF">2007-03-30T11:08:36Z</dcterms:created>
  <dcterms:modified xsi:type="dcterms:W3CDTF">2020-09-15T03:28:54Z</dcterms:modified>
  <cp:category/>
  <cp:version/>
  <cp:contentType/>
  <cp:contentStatus/>
</cp:coreProperties>
</file>